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50" windowWidth="14355" windowHeight="8955" activeTab="2"/>
  </bookViews>
  <sheets>
    <sheet name="форма 1" sheetId="1" r:id="rId1"/>
    <sheet name="форма 2" sheetId="2" r:id="rId2"/>
    <sheet name="форма 3" sheetId="3" r:id="rId3"/>
  </sheets>
  <definedNames>
    <definedName name="_GoBack" localSheetId="0">'форма 1'!$H$148</definedName>
    <definedName name="_xlnm.Print_Area" localSheetId="0">'форма 1'!$A$1:$N$504</definedName>
  </definedNames>
  <calcPr calcId="124519"/>
</workbook>
</file>

<file path=xl/calcChain.xml><?xml version="1.0" encoding="utf-8"?>
<calcChain xmlns="http://schemas.openxmlformats.org/spreadsheetml/2006/main">
  <c r="G258" i="1"/>
  <c r="G257" s="1"/>
  <c r="F258"/>
  <c r="F257"/>
  <c r="M209"/>
  <c r="L209"/>
  <c r="K209"/>
  <c r="J209"/>
  <c r="I209"/>
  <c r="H209"/>
  <c r="G209"/>
  <c r="F209"/>
  <c r="M86"/>
  <c r="L86"/>
  <c r="K86"/>
  <c r="I86"/>
  <c r="H86"/>
  <c r="G86"/>
  <c r="F86"/>
  <c r="J86"/>
  <c r="J71"/>
  <c r="F71"/>
  <c r="G71"/>
  <c r="H71"/>
  <c r="I71"/>
  <c r="K71"/>
  <c r="L71"/>
  <c r="M71"/>
  <c r="F70"/>
  <c r="G70"/>
  <c r="H70"/>
  <c r="I70"/>
  <c r="J70"/>
  <c r="K70"/>
  <c r="L70"/>
  <c r="M70"/>
  <c r="M401" l="1"/>
  <c r="K401"/>
  <c r="L401"/>
  <c r="F401"/>
  <c r="M404" l="1"/>
  <c r="L404"/>
  <c r="K404"/>
  <c r="J404"/>
  <c r="I404"/>
  <c r="H404"/>
  <c r="M405"/>
  <c r="L405"/>
  <c r="K405"/>
  <c r="J405"/>
  <c r="I405"/>
  <c r="H405"/>
  <c r="L403"/>
  <c r="H403"/>
  <c r="M406"/>
  <c r="L406"/>
  <c r="K406"/>
  <c r="J406"/>
  <c r="I406"/>
  <c r="H406"/>
  <c r="M409"/>
  <c r="L409"/>
  <c r="K409"/>
  <c r="J409"/>
  <c r="I409"/>
  <c r="H409"/>
  <c r="M412"/>
  <c r="L412"/>
  <c r="K412"/>
  <c r="J412"/>
  <c r="I412"/>
  <c r="H412"/>
  <c r="M415"/>
  <c r="L415"/>
  <c r="K415"/>
  <c r="J415"/>
  <c r="I415"/>
  <c r="H415"/>
  <c r="M418"/>
  <c r="L418"/>
  <c r="K418"/>
  <c r="J418"/>
  <c r="I418"/>
  <c r="H418"/>
  <c r="M421"/>
  <c r="L421"/>
  <c r="K421"/>
  <c r="J421"/>
  <c r="I421"/>
  <c r="H421"/>
  <c r="M424"/>
  <c r="L424"/>
  <c r="K424"/>
  <c r="J424"/>
  <c r="I424"/>
  <c r="H424"/>
  <c r="M427"/>
  <c r="L427"/>
  <c r="K427"/>
  <c r="J427"/>
  <c r="I427"/>
  <c r="H427"/>
  <c r="M430"/>
  <c r="L430"/>
  <c r="K430"/>
  <c r="J430"/>
  <c r="I430"/>
  <c r="H430"/>
  <c r="M433"/>
  <c r="L433"/>
  <c r="K433"/>
  <c r="J433"/>
  <c r="I433"/>
  <c r="H433"/>
  <c r="M436"/>
  <c r="L436"/>
  <c r="K436"/>
  <c r="J436"/>
  <c r="I436"/>
  <c r="H436"/>
  <c r="M439"/>
  <c r="L439"/>
  <c r="K439"/>
  <c r="J439"/>
  <c r="I439"/>
  <c r="H439"/>
  <c r="M442"/>
  <c r="L442"/>
  <c r="K442"/>
  <c r="J442"/>
  <c r="I442"/>
  <c r="H442"/>
  <c r="M445"/>
  <c r="L445"/>
  <c r="K445"/>
  <c r="J445"/>
  <c r="I445"/>
  <c r="H445"/>
  <c r="K448"/>
  <c r="J448"/>
  <c r="I448"/>
  <c r="H448"/>
  <c r="G423"/>
  <c r="G422"/>
  <c r="G421" s="1"/>
  <c r="G426"/>
  <c r="G425"/>
  <c r="G424" s="1"/>
  <c r="G429"/>
  <c r="G428"/>
  <c r="G427" s="1"/>
  <c r="G432"/>
  <c r="G431"/>
  <c r="G430" s="1"/>
  <c r="G435"/>
  <c r="G434"/>
  <c r="G433" s="1"/>
  <c r="G438"/>
  <c r="G437"/>
  <c r="G436" s="1"/>
  <c r="G441"/>
  <c r="G440"/>
  <c r="G439" s="1"/>
  <c r="G444"/>
  <c r="G443"/>
  <c r="G442" s="1"/>
  <c r="G447"/>
  <c r="G446"/>
  <c r="G445" s="1"/>
  <c r="G450"/>
  <c r="F450"/>
  <c r="F447"/>
  <c r="F446"/>
  <c r="F445" s="1"/>
  <c r="F444"/>
  <c r="F443"/>
  <c r="F442" s="1"/>
  <c r="F441"/>
  <c r="F440"/>
  <c r="F439" s="1"/>
  <c r="F438"/>
  <c r="F437"/>
  <c r="F436" s="1"/>
  <c r="F435"/>
  <c r="F434"/>
  <c r="F433" s="1"/>
  <c r="F432"/>
  <c r="F431"/>
  <c r="F430" s="1"/>
  <c r="F429"/>
  <c r="F428"/>
  <c r="F427" s="1"/>
  <c r="F426"/>
  <c r="F425"/>
  <c r="F424" s="1"/>
  <c r="F423"/>
  <c r="F422"/>
  <c r="F421" s="1"/>
  <c r="G420"/>
  <c r="F420"/>
  <c r="G419"/>
  <c r="G418" s="1"/>
  <c r="F419"/>
  <c r="F418" s="1"/>
  <c r="G417"/>
  <c r="F417"/>
  <c r="G416"/>
  <c r="G415" s="1"/>
  <c r="F416"/>
  <c r="F415" s="1"/>
  <c r="G414"/>
  <c r="F414"/>
  <c r="G413"/>
  <c r="G412" s="1"/>
  <c r="G411"/>
  <c r="G410"/>
  <c r="G409" s="1"/>
  <c r="G408"/>
  <c r="G405" s="1"/>
  <c r="G407"/>
  <c r="G406" s="1"/>
  <c r="F413"/>
  <c r="F412" s="1"/>
  <c r="F411"/>
  <c r="F410"/>
  <c r="F409" s="1"/>
  <c r="G453" l="1"/>
  <c r="G402"/>
  <c r="I403"/>
  <c r="I453"/>
  <c r="I402"/>
  <c r="K403"/>
  <c r="K453"/>
  <c r="K402"/>
  <c r="M403"/>
  <c r="M453"/>
  <c r="M451" s="1"/>
  <c r="M402"/>
  <c r="G404"/>
  <c r="G403" s="1"/>
  <c r="I452"/>
  <c r="I400"/>
  <c r="K452"/>
  <c r="K400"/>
  <c r="H453"/>
  <c r="H402"/>
  <c r="J453"/>
  <c r="J402"/>
  <c r="L453"/>
  <c r="L402"/>
  <c r="H452"/>
  <c r="H400"/>
  <c r="J452"/>
  <c r="J400"/>
  <c r="J403"/>
  <c r="F408"/>
  <c r="F405" s="1"/>
  <c r="F407"/>
  <c r="J451" l="1"/>
  <c r="I451"/>
  <c r="H451"/>
  <c r="K451"/>
  <c r="F453"/>
  <c r="F402"/>
  <c r="F404"/>
  <c r="F406"/>
  <c r="L400"/>
  <c r="M58"/>
  <c r="L58"/>
  <c r="K58"/>
  <c r="J58"/>
  <c r="I58"/>
  <c r="H58"/>
  <c r="M57"/>
  <c r="M56" s="1"/>
  <c r="L57"/>
  <c r="L56" s="1"/>
  <c r="K57"/>
  <c r="K56" s="1"/>
  <c r="J57"/>
  <c r="J56" s="1"/>
  <c r="I57"/>
  <c r="I56" s="1"/>
  <c r="H57"/>
  <c r="H56" s="1"/>
  <c r="G64"/>
  <c r="G63"/>
  <c r="F64"/>
  <c r="F63"/>
  <c r="M62"/>
  <c r="L62"/>
  <c r="K62"/>
  <c r="J62"/>
  <c r="I62"/>
  <c r="H62"/>
  <c r="M59"/>
  <c r="L59"/>
  <c r="K59"/>
  <c r="J59"/>
  <c r="I59"/>
  <c r="H59"/>
  <c r="G55"/>
  <c r="F55"/>
  <c r="M53"/>
  <c r="L53"/>
  <c r="K53"/>
  <c r="J53"/>
  <c r="I53"/>
  <c r="H53"/>
  <c r="M43"/>
  <c r="L43"/>
  <c r="K43"/>
  <c r="J43"/>
  <c r="I43"/>
  <c r="H43"/>
  <c r="M42"/>
  <c r="L42"/>
  <c r="L41" s="1"/>
  <c r="K42"/>
  <c r="K41" s="1"/>
  <c r="J42"/>
  <c r="J41" s="1"/>
  <c r="I42"/>
  <c r="I41" s="1"/>
  <c r="H42"/>
  <c r="M50"/>
  <c r="L50"/>
  <c r="K50"/>
  <c r="J50"/>
  <c r="I50"/>
  <c r="H50"/>
  <c r="M47"/>
  <c r="L47"/>
  <c r="K47"/>
  <c r="J47"/>
  <c r="I47"/>
  <c r="H47"/>
  <c r="M44"/>
  <c r="L44"/>
  <c r="K44"/>
  <c r="J44"/>
  <c r="I44"/>
  <c r="H44"/>
  <c r="G54"/>
  <c r="G53" s="1"/>
  <c r="G52"/>
  <c r="G51"/>
  <c r="G50" s="1"/>
  <c r="G49"/>
  <c r="G48"/>
  <c r="G47" s="1"/>
  <c r="F52"/>
  <c r="F51"/>
  <c r="F50" s="1"/>
  <c r="F49"/>
  <c r="F48"/>
  <c r="F47" s="1"/>
  <c r="F46"/>
  <c r="F43" s="1"/>
  <c r="F45"/>
  <c r="F42" s="1"/>
  <c r="F41" s="1"/>
  <c r="G40"/>
  <c r="F40"/>
  <c r="M31"/>
  <c r="L31"/>
  <c r="K31"/>
  <c r="J31"/>
  <c r="I31"/>
  <c r="H31"/>
  <c r="M30"/>
  <c r="M29" s="1"/>
  <c r="L30"/>
  <c r="L29" s="1"/>
  <c r="K30"/>
  <c r="J30"/>
  <c r="J29" s="1"/>
  <c r="I30"/>
  <c r="I29" s="1"/>
  <c r="H30"/>
  <c r="H29" s="1"/>
  <c r="M38"/>
  <c r="L38"/>
  <c r="K38"/>
  <c r="J38"/>
  <c r="I38"/>
  <c r="H38"/>
  <c r="M35"/>
  <c r="L35"/>
  <c r="K35"/>
  <c r="J35"/>
  <c r="I35"/>
  <c r="H35"/>
  <c r="M32"/>
  <c r="L32"/>
  <c r="K32"/>
  <c r="J32"/>
  <c r="I32"/>
  <c r="H32"/>
  <c r="M26"/>
  <c r="L26"/>
  <c r="K26"/>
  <c r="J26"/>
  <c r="I26"/>
  <c r="H26"/>
  <c r="M23"/>
  <c r="L23"/>
  <c r="K23"/>
  <c r="J23"/>
  <c r="I23"/>
  <c r="H23"/>
  <c r="M20"/>
  <c r="L20"/>
  <c r="K20"/>
  <c r="J20"/>
  <c r="I20"/>
  <c r="H20"/>
  <c r="M17"/>
  <c r="L17"/>
  <c r="K17"/>
  <c r="J17"/>
  <c r="I17"/>
  <c r="H17"/>
  <c r="M13"/>
  <c r="L13"/>
  <c r="K13"/>
  <c r="K67" s="1"/>
  <c r="J13"/>
  <c r="J67" s="1"/>
  <c r="I13"/>
  <c r="H13"/>
  <c r="M12"/>
  <c r="M11" s="1"/>
  <c r="L12"/>
  <c r="L11" s="1"/>
  <c r="K12"/>
  <c r="J12"/>
  <c r="I12"/>
  <c r="I11" s="1"/>
  <c r="H12"/>
  <c r="H11" s="1"/>
  <c r="M14"/>
  <c r="L14"/>
  <c r="K14"/>
  <c r="J14"/>
  <c r="I14"/>
  <c r="H14"/>
  <c r="G28"/>
  <c r="G27"/>
  <c r="G25"/>
  <c r="G24"/>
  <c r="G22"/>
  <c r="G21"/>
  <c r="F18"/>
  <c r="F16"/>
  <c r="F15"/>
  <c r="F28"/>
  <c r="F27"/>
  <c r="F26" s="1"/>
  <c r="F25"/>
  <c r="F24"/>
  <c r="F19"/>
  <c r="J66" l="1"/>
  <c r="F17"/>
  <c r="F400"/>
  <c r="F403"/>
  <c r="I67"/>
  <c r="M67"/>
  <c r="G20"/>
  <c r="G26"/>
  <c r="K11"/>
  <c r="K29"/>
  <c r="M66"/>
  <c r="M65" s="1"/>
  <c r="F23"/>
  <c r="G23"/>
  <c r="H67"/>
  <c r="L67"/>
  <c r="H66"/>
  <c r="J65"/>
  <c r="H65"/>
  <c r="F14"/>
  <c r="M41"/>
  <c r="I66"/>
  <c r="H41"/>
  <c r="L66"/>
  <c r="K66"/>
  <c r="K65" s="1"/>
  <c r="J11"/>
  <c r="F44"/>
  <c r="G62"/>
  <c r="F62"/>
  <c r="M72"/>
  <c r="L72"/>
  <c r="K72"/>
  <c r="J72"/>
  <c r="I72"/>
  <c r="H72"/>
  <c r="M75"/>
  <c r="L75"/>
  <c r="K75"/>
  <c r="J75"/>
  <c r="I75"/>
  <c r="H75"/>
  <c r="M78"/>
  <c r="L78"/>
  <c r="K78"/>
  <c r="J78"/>
  <c r="I78"/>
  <c r="H78"/>
  <c r="M81"/>
  <c r="L81"/>
  <c r="K81"/>
  <c r="J81"/>
  <c r="I81"/>
  <c r="H81"/>
  <c r="M85"/>
  <c r="L85"/>
  <c r="K85"/>
  <c r="J85"/>
  <c r="I85"/>
  <c r="I84" s="1"/>
  <c r="H85"/>
  <c r="M87"/>
  <c r="L87"/>
  <c r="K87"/>
  <c r="J87"/>
  <c r="I87"/>
  <c r="H87"/>
  <c r="M90"/>
  <c r="L90"/>
  <c r="K90"/>
  <c r="J90"/>
  <c r="I90"/>
  <c r="H90"/>
  <c r="M93"/>
  <c r="L93"/>
  <c r="K93"/>
  <c r="J93"/>
  <c r="I93"/>
  <c r="H93"/>
  <c r="M96"/>
  <c r="L96"/>
  <c r="K96"/>
  <c r="J96"/>
  <c r="I96"/>
  <c r="H96"/>
  <c r="M107"/>
  <c r="L107"/>
  <c r="K107"/>
  <c r="J107"/>
  <c r="I107"/>
  <c r="H107"/>
  <c r="M106"/>
  <c r="M105" s="1"/>
  <c r="L106"/>
  <c r="K106"/>
  <c r="J106"/>
  <c r="I106"/>
  <c r="I105" s="1"/>
  <c r="H106"/>
  <c r="M108"/>
  <c r="L108"/>
  <c r="K108"/>
  <c r="J108"/>
  <c r="I108"/>
  <c r="H108"/>
  <c r="M111"/>
  <c r="L111"/>
  <c r="K111"/>
  <c r="J111"/>
  <c r="I111"/>
  <c r="H111"/>
  <c r="M114"/>
  <c r="L114"/>
  <c r="K114"/>
  <c r="J114"/>
  <c r="I114"/>
  <c r="H114"/>
  <c r="M119"/>
  <c r="K119"/>
  <c r="J119"/>
  <c r="I119"/>
  <c r="M118"/>
  <c r="M117" s="1"/>
  <c r="L118"/>
  <c r="K118"/>
  <c r="J118"/>
  <c r="I118"/>
  <c r="H118"/>
  <c r="M120"/>
  <c r="K120"/>
  <c r="J120"/>
  <c r="I120"/>
  <c r="M123"/>
  <c r="K123"/>
  <c r="J123"/>
  <c r="I123"/>
  <c r="M126"/>
  <c r="L126"/>
  <c r="K126"/>
  <c r="J126"/>
  <c r="I126"/>
  <c r="H126"/>
  <c r="M102"/>
  <c r="L102"/>
  <c r="K102"/>
  <c r="J102"/>
  <c r="I102"/>
  <c r="H102"/>
  <c r="G73"/>
  <c r="G74"/>
  <c r="G76"/>
  <c r="G77"/>
  <c r="G79"/>
  <c r="G80"/>
  <c r="G82"/>
  <c r="G83"/>
  <c r="G88"/>
  <c r="G89"/>
  <c r="G91"/>
  <c r="G92"/>
  <c r="G94"/>
  <c r="G95"/>
  <c r="G97"/>
  <c r="G98"/>
  <c r="G103"/>
  <c r="G104"/>
  <c r="G109"/>
  <c r="G110"/>
  <c r="G113"/>
  <c r="G116"/>
  <c r="G121"/>
  <c r="G122"/>
  <c r="G124"/>
  <c r="G125"/>
  <c r="G127"/>
  <c r="G128"/>
  <c r="F73"/>
  <c r="F74"/>
  <c r="F76"/>
  <c r="F77"/>
  <c r="F79"/>
  <c r="F80"/>
  <c r="F82"/>
  <c r="F83"/>
  <c r="F88"/>
  <c r="F89"/>
  <c r="F91"/>
  <c r="F92"/>
  <c r="F94"/>
  <c r="F95"/>
  <c r="F97"/>
  <c r="F98"/>
  <c r="F103"/>
  <c r="F104"/>
  <c r="F109"/>
  <c r="F110"/>
  <c r="F112"/>
  <c r="F113"/>
  <c r="F115"/>
  <c r="F116"/>
  <c r="F121"/>
  <c r="F124"/>
  <c r="F127"/>
  <c r="F128"/>
  <c r="M100"/>
  <c r="L100"/>
  <c r="K100"/>
  <c r="J100"/>
  <c r="I100"/>
  <c r="F100"/>
  <c r="M101"/>
  <c r="L101"/>
  <c r="K101"/>
  <c r="I101"/>
  <c r="H101"/>
  <c r="G101"/>
  <c r="L99" l="1"/>
  <c r="H105"/>
  <c r="L105"/>
  <c r="H84"/>
  <c r="L84"/>
  <c r="M99"/>
  <c r="F111"/>
  <c r="F102"/>
  <c r="F93"/>
  <c r="F78"/>
  <c r="G123"/>
  <c r="G102"/>
  <c r="G93"/>
  <c r="K117"/>
  <c r="I65"/>
  <c r="K99"/>
  <c r="F126"/>
  <c r="F114"/>
  <c r="F96"/>
  <c r="F90"/>
  <c r="F81"/>
  <c r="F75"/>
  <c r="G126"/>
  <c r="G96"/>
  <c r="G90"/>
  <c r="I117"/>
  <c r="M84"/>
  <c r="L65"/>
  <c r="K105"/>
  <c r="K84"/>
  <c r="G100"/>
  <c r="G99" s="1"/>
  <c r="J117"/>
  <c r="J105"/>
  <c r="J84"/>
  <c r="I99"/>
  <c r="F118"/>
  <c r="F85"/>
  <c r="G118"/>
  <c r="G85"/>
  <c r="G81"/>
  <c r="G78"/>
  <c r="G75"/>
  <c r="J130"/>
  <c r="L130"/>
  <c r="F106"/>
  <c r="F130" s="1"/>
  <c r="F107"/>
  <c r="G119"/>
  <c r="G107"/>
  <c r="G69"/>
  <c r="I130"/>
  <c r="I500" s="1"/>
  <c r="K130"/>
  <c r="K500" s="1"/>
  <c r="M130"/>
  <c r="M500" s="1"/>
  <c r="I131"/>
  <c r="K131"/>
  <c r="K501" s="1"/>
  <c r="M131"/>
  <c r="F69"/>
  <c r="G84"/>
  <c r="F108"/>
  <c r="F87"/>
  <c r="F72"/>
  <c r="H69"/>
  <c r="J69"/>
  <c r="L69"/>
  <c r="G120"/>
  <c r="G108"/>
  <c r="G87"/>
  <c r="G72"/>
  <c r="I69"/>
  <c r="K69"/>
  <c r="M69"/>
  <c r="M386"/>
  <c r="L386"/>
  <c r="K386"/>
  <c r="J386"/>
  <c r="I386"/>
  <c r="H386"/>
  <c r="M385"/>
  <c r="L385"/>
  <c r="L384" s="1"/>
  <c r="K385"/>
  <c r="K384" s="1"/>
  <c r="J385"/>
  <c r="J384" s="1"/>
  <c r="I385"/>
  <c r="H385"/>
  <c r="H384" s="1"/>
  <c r="M374"/>
  <c r="M398" s="1"/>
  <c r="M397" s="1"/>
  <c r="M396" s="1"/>
  <c r="L374"/>
  <c r="L398" s="1"/>
  <c r="L397" s="1"/>
  <c r="L396" s="1"/>
  <c r="K374"/>
  <c r="K398" s="1"/>
  <c r="K397" s="1"/>
  <c r="K396" s="1"/>
  <c r="J374"/>
  <c r="J398" s="1"/>
  <c r="J397" s="1"/>
  <c r="J396" s="1"/>
  <c r="I374"/>
  <c r="I398" s="1"/>
  <c r="I397" s="1"/>
  <c r="I396" s="1"/>
  <c r="H374"/>
  <c r="H398" s="1"/>
  <c r="H397" s="1"/>
  <c r="H396" s="1"/>
  <c r="M373"/>
  <c r="M372" s="1"/>
  <c r="L373"/>
  <c r="L372" s="1"/>
  <c r="K373"/>
  <c r="K372" s="1"/>
  <c r="J373"/>
  <c r="J372" s="1"/>
  <c r="I373"/>
  <c r="H373"/>
  <c r="H372" s="1"/>
  <c r="M393"/>
  <c r="L393"/>
  <c r="K393"/>
  <c r="J393"/>
  <c r="I393"/>
  <c r="H393"/>
  <c r="M390"/>
  <c r="L390"/>
  <c r="K390"/>
  <c r="J390"/>
  <c r="I390"/>
  <c r="H390"/>
  <c r="M387"/>
  <c r="L387"/>
  <c r="K387"/>
  <c r="J387"/>
  <c r="I387"/>
  <c r="H387"/>
  <c r="M381"/>
  <c r="L381"/>
  <c r="K381"/>
  <c r="J381"/>
  <c r="I381"/>
  <c r="H381"/>
  <c r="M378"/>
  <c r="L378"/>
  <c r="K378"/>
  <c r="J378"/>
  <c r="I378"/>
  <c r="H378"/>
  <c r="M375"/>
  <c r="L375"/>
  <c r="K375"/>
  <c r="J375"/>
  <c r="I375"/>
  <c r="H375"/>
  <c r="G376"/>
  <c r="G377"/>
  <c r="G379"/>
  <c r="G380"/>
  <c r="G382"/>
  <c r="G383"/>
  <c r="G388"/>
  <c r="G389"/>
  <c r="G391"/>
  <c r="G392"/>
  <c r="G394"/>
  <c r="G395"/>
  <c r="F395"/>
  <c r="F394"/>
  <c r="F392"/>
  <c r="F391"/>
  <c r="F389"/>
  <c r="F386" s="1"/>
  <c r="F388"/>
  <c r="F383"/>
  <c r="F382"/>
  <c r="F380"/>
  <c r="F379"/>
  <c r="F377"/>
  <c r="F376"/>
  <c r="G339"/>
  <c r="F339"/>
  <c r="J158" i="3"/>
  <c r="I158"/>
  <c r="H158"/>
  <c r="J157"/>
  <c r="I157"/>
  <c r="H157"/>
  <c r="J156"/>
  <c r="I156"/>
  <c r="H156"/>
  <c r="J154"/>
  <c r="I154"/>
  <c r="H154"/>
  <c r="J153"/>
  <c r="I153"/>
  <c r="H153"/>
  <c r="J152"/>
  <c r="I152"/>
  <c r="H152"/>
  <c r="J151"/>
  <c r="I151"/>
  <c r="H151"/>
  <c r="J150"/>
  <c r="I150"/>
  <c r="H150"/>
  <c r="J149"/>
  <c r="I149"/>
  <c r="H149"/>
  <c r="J148"/>
  <c r="I148"/>
  <c r="H148"/>
  <c r="J147"/>
  <c r="I147"/>
  <c r="H147"/>
  <c r="J146"/>
  <c r="I146"/>
  <c r="H146"/>
  <c r="J145"/>
  <c r="I145"/>
  <c r="H145"/>
  <c r="J143"/>
  <c r="I143"/>
  <c r="H143"/>
  <c r="J142"/>
  <c r="I142"/>
  <c r="H142"/>
  <c r="J141"/>
  <c r="I141"/>
  <c r="H141"/>
  <c r="J140"/>
  <c r="I140"/>
  <c r="H140"/>
  <c r="J139"/>
  <c r="I139"/>
  <c r="H139"/>
  <c r="J138"/>
  <c r="I138"/>
  <c r="H138"/>
  <c r="J137"/>
  <c r="I137"/>
  <c r="H137"/>
  <c r="J135"/>
  <c r="I135"/>
  <c r="H135"/>
  <c r="J134"/>
  <c r="I134"/>
  <c r="H134"/>
  <c r="J133"/>
  <c r="I133"/>
  <c r="H133"/>
  <c r="J130"/>
  <c r="I130"/>
  <c r="H130"/>
  <c r="J129"/>
  <c r="I129"/>
  <c r="H129"/>
  <c r="J128"/>
  <c r="I128"/>
  <c r="H128"/>
  <c r="J127"/>
  <c r="I127"/>
  <c r="H127"/>
  <c r="G126"/>
  <c r="H126" s="1"/>
  <c r="J124"/>
  <c r="I124"/>
  <c r="H124"/>
  <c r="J123"/>
  <c r="I123"/>
  <c r="H123"/>
  <c r="J122"/>
  <c r="I122"/>
  <c r="H122"/>
  <c r="J121"/>
  <c r="I121"/>
  <c r="H121"/>
  <c r="J120"/>
  <c r="I120"/>
  <c r="H120"/>
  <c r="J119"/>
  <c r="I119"/>
  <c r="H119"/>
  <c r="J118"/>
  <c r="I118"/>
  <c r="H118"/>
  <c r="J117"/>
  <c r="I117"/>
  <c r="H117"/>
  <c r="J116"/>
  <c r="I116"/>
  <c r="H116"/>
  <c r="J115"/>
  <c r="I115"/>
  <c r="H115"/>
  <c r="J114"/>
  <c r="I114"/>
  <c r="H114"/>
  <c r="J113"/>
  <c r="I113"/>
  <c r="H113"/>
  <c r="J112"/>
  <c r="I112"/>
  <c r="H112"/>
  <c r="J111"/>
  <c r="I111"/>
  <c r="H111"/>
  <c r="J110"/>
  <c r="I110"/>
  <c r="H110"/>
  <c r="J109"/>
  <c r="I109"/>
  <c r="H109"/>
  <c r="J108"/>
  <c r="I108"/>
  <c r="H108"/>
  <c r="J107"/>
  <c r="I107"/>
  <c r="H107"/>
  <c r="J106"/>
  <c r="I106"/>
  <c r="H106"/>
  <c r="J105"/>
  <c r="I105"/>
  <c r="H105"/>
  <c r="J104"/>
  <c r="I104"/>
  <c r="H104"/>
  <c r="J103"/>
  <c r="I103"/>
  <c r="H103"/>
  <c r="J102"/>
  <c r="I102"/>
  <c r="H102"/>
  <c r="J100"/>
  <c r="I100"/>
  <c r="H100"/>
  <c r="J99"/>
  <c r="I99"/>
  <c r="H99"/>
  <c r="J98"/>
  <c r="I98"/>
  <c r="H98"/>
  <c r="J97"/>
  <c r="I97"/>
  <c r="H97"/>
  <c r="J96"/>
  <c r="I96"/>
  <c r="H96"/>
  <c r="J95"/>
  <c r="I95"/>
  <c r="H95"/>
  <c r="J93"/>
  <c r="I93"/>
  <c r="H93"/>
  <c r="J92"/>
  <c r="I92"/>
  <c r="H92"/>
  <c r="J91"/>
  <c r="I91"/>
  <c r="H91"/>
  <c r="J90"/>
  <c r="I90"/>
  <c r="H90"/>
  <c r="J89"/>
  <c r="I89"/>
  <c r="H89"/>
  <c r="J88"/>
  <c r="I88"/>
  <c r="H88"/>
  <c r="J87"/>
  <c r="I87"/>
  <c r="H87"/>
  <c r="J86"/>
  <c r="I86"/>
  <c r="H86"/>
  <c r="J85"/>
  <c r="I85"/>
  <c r="H85"/>
  <c r="J84"/>
  <c r="I84"/>
  <c r="H84"/>
  <c r="J83"/>
  <c r="I83"/>
  <c r="H83"/>
  <c r="J82"/>
  <c r="I82"/>
  <c r="H82"/>
  <c r="J81"/>
  <c r="I81"/>
  <c r="H81"/>
  <c r="J80"/>
  <c r="I80"/>
  <c r="H80"/>
  <c r="J79"/>
  <c r="I79"/>
  <c r="H79"/>
  <c r="J78"/>
  <c r="I78"/>
  <c r="H78"/>
  <c r="J77"/>
  <c r="I77"/>
  <c r="H77"/>
  <c r="J76"/>
  <c r="I76"/>
  <c r="H76"/>
  <c r="J75"/>
  <c r="I75"/>
  <c r="H75"/>
  <c r="J74"/>
  <c r="I74"/>
  <c r="H74"/>
  <c r="J73"/>
  <c r="I73"/>
  <c r="H73"/>
  <c r="J72"/>
  <c r="I72"/>
  <c r="H72"/>
  <c r="J71"/>
  <c r="I71"/>
  <c r="H71"/>
  <c r="J70"/>
  <c r="I70"/>
  <c r="H70"/>
  <c r="J69"/>
  <c r="I69"/>
  <c r="H69"/>
  <c r="J67"/>
  <c r="I67"/>
  <c r="H67"/>
  <c r="J66"/>
  <c r="I66"/>
  <c r="H66"/>
  <c r="J65"/>
  <c r="I65"/>
  <c r="H65"/>
  <c r="J64"/>
  <c r="I64"/>
  <c r="H64"/>
  <c r="J63"/>
  <c r="I63"/>
  <c r="H63"/>
  <c r="J62"/>
  <c r="I62"/>
  <c r="H62"/>
  <c r="J61"/>
  <c r="I61"/>
  <c r="H61"/>
  <c r="J60"/>
  <c r="I60"/>
  <c r="H60"/>
  <c r="J59"/>
  <c r="I59"/>
  <c r="H59"/>
  <c r="J57"/>
  <c r="I57"/>
  <c r="H57"/>
  <c r="J56"/>
  <c r="I56"/>
  <c r="H56"/>
  <c r="J55"/>
  <c r="I55"/>
  <c r="H55"/>
  <c r="J54"/>
  <c r="I54"/>
  <c r="H54"/>
  <c r="J51"/>
  <c r="I51"/>
  <c r="H51"/>
  <c r="J50"/>
  <c r="I50"/>
  <c r="H50"/>
  <c r="J48"/>
  <c r="I48"/>
  <c r="H48"/>
  <c r="J47"/>
  <c r="I47"/>
  <c r="H47"/>
  <c r="J46"/>
  <c r="I46"/>
  <c r="H46"/>
  <c r="J45"/>
  <c r="I45"/>
  <c r="H45"/>
  <c r="J44"/>
  <c r="I44"/>
  <c r="H44"/>
  <c r="J43"/>
  <c r="J42"/>
  <c r="I42"/>
  <c r="H42"/>
  <c r="J41"/>
  <c r="I41"/>
  <c r="H41"/>
  <c r="J40"/>
  <c r="I40"/>
  <c r="H40"/>
  <c r="J37"/>
  <c r="I37"/>
  <c r="H37"/>
  <c r="J36"/>
  <c r="I36"/>
  <c r="H36"/>
  <c r="J35"/>
  <c r="I35"/>
  <c r="H35"/>
  <c r="J34"/>
  <c r="I34"/>
  <c r="H34"/>
  <c r="J33"/>
  <c r="I33"/>
  <c r="H33"/>
  <c r="J32"/>
  <c r="I32"/>
  <c r="H32"/>
  <c r="J31"/>
  <c r="I31"/>
  <c r="H31"/>
  <c r="J30"/>
  <c r="I30"/>
  <c r="H30"/>
  <c r="J29"/>
  <c r="I29"/>
  <c r="H29"/>
  <c r="J28"/>
  <c r="I28"/>
  <c r="H28"/>
  <c r="J27"/>
  <c r="I27"/>
  <c r="H27"/>
  <c r="J24"/>
  <c r="I24"/>
  <c r="H24"/>
  <c r="J23"/>
  <c r="I23"/>
  <c r="H23"/>
  <c r="J22"/>
  <c r="I22"/>
  <c r="H22"/>
  <c r="J21"/>
  <c r="I21"/>
  <c r="H21"/>
  <c r="J20"/>
  <c r="I20"/>
  <c r="H20"/>
  <c r="J19"/>
  <c r="I19"/>
  <c r="H19"/>
  <c r="J18"/>
  <c r="I18"/>
  <c r="H18"/>
  <c r="J17"/>
  <c r="I17"/>
  <c r="H17"/>
  <c r="J16"/>
  <c r="I16"/>
  <c r="H16"/>
  <c r="J15"/>
  <c r="I15"/>
  <c r="H15"/>
  <c r="J14"/>
  <c r="I14"/>
  <c r="H14"/>
  <c r="J13"/>
  <c r="I13"/>
  <c r="H13"/>
  <c r="J12"/>
  <c r="I12"/>
  <c r="H12"/>
  <c r="J11"/>
  <c r="I11"/>
  <c r="H11"/>
  <c r="J10"/>
  <c r="I10"/>
  <c r="H10"/>
  <c r="J9"/>
  <c r="I9"/>
  <c r="H9"/>
  <c r="K499" i="1" l="1"/>
  <c r="G131"/>
  <c r="I372"/>
  <c r="I384"/>
  <c r="M384"/>
  <c r="F373"/>
  <c r="F378"/>
  <c r="F385"/>
  <c r="F374"/>
  <c r="F398" s="1"/>
  <c r="G393"/>
  <c r="G378"/>
  <c r="G390"/>
  <c r="G381"/>
  <c r="G385"/>
  <c r="G373"/>
  <c r="K129"/>
  <c r="F381"/>
  <c r="F390"/>
  <c r="F393"/>
  <c r="G386"/>
  <c r="G374"/>
  <c r="M129"/>
  <c r="I129"/>
  <c r="F105"/>
  <c r="G117"/>
  <c r="F84"/>
  <c r="G372"/>
  <c r="F397"/>
  <c r="F372"/>
  <c r="F384"/>
  <c r="F375"/>
  <c r="F387"/>
  <c r="G375"/>
  <c r="G387"/>
  <c r="G131" i="3"/>
  <c r="J126"/>
  <c r="I126"/>
  <c r="A12" i="2"/>
  <c r="A13" s="1"/>
  <c r="A14" s="1"/>
  <c r="A15" s="1"/>
  <c r="A16" s="1"/>
  <c r="A17" s="1"/>
  <c r="A18" s="1"/>
  <c r="A19" s="1"/>
  <c r="A20" s="1"/>
  <c r="G342" i="1"/>
  <c r="M217"/>
  <c r="L217"/>
  <c r="K217"/>
  <c r="J217"/>
  <c r="I217"/>
  <c r="H217"/>
  <c r="G234"/>
  <c r="F234"/>
  <c r="G231"/>
  <c r="F231"/>
  <c r="G222"/>
  <c r="F222"/>
  <c r="G219"/>
  <c r="F219"/>
  <c r="F396" l="1"/>
  <c r="G398"/>
  <c r="G397" s="1"/>
  <c r="G396" s="1"/>
  <c r="G384"/>
  <c r="H131" i="3"/>
  <c r="I131"/>
  <c r="J131"/>
  <c r="M281" i="1"/>
  <c r="M329" s="1"/>
  <c r="L281"/>
  <c r="L329" s="1"/>
  <c r="K281"/>
  <c r="K329" s="1"/>
  <c r="J281"/>
  <c r="J329" s="1"/>
  <c r="I281"/>
  <c r="I329" s="1"/>
  <c r="H281"/>
  <c r="H329" s="1"/>
  <c r="M280"/>
  <c r="M328" s="1"/>
  <c r="L280"/>
  <c r="L328"/>
  <c r="L327" s="1"/>
  <c r="K280"/>
  <c r="K328"/>
  <c r="K327" s="1"/>
  <c r="J280"/>
  <c r="J328" s="1"/>
  <c r="J327" s="1"/>
  <c r="I280"/>
  <c r="I328" s="1"/>
  <c r="H280"/>
  <c r="H328" s="1"/>
  <c r="H327" s="1"/>
  <c r="M282"/>
  <c r="L282"/>
  <c r="K282"/>
  <c r="J282"/>
  <c r="I282"/>
  <c r="H282"/>
  <c r="M285"/>
  <c r="L285"/>
  <c r="K285"/>
  <c r="J285"/>
  <c r="I285"/>
  <c r="H285"/>
  <c r="M288"/>
  <c r="L288"/>
  <c r="K288"/>
  <c r="J288"/>
  <c r="I288"/>
  <c r="H288"/>
  <c r="M291"/>
  <c r="L291"/>
  <c r="K291"/>
  <c r="J291"/>
  <c r="I291"/>
  <c r="H291"/>
  <c r="M294"/>
  <c r="L294"/>
  <c r="K294"/>
  <c r="J294"/>
  <c r="I294"/>
  <c r="H294"/>
  <c r="M297"/>
  <c r="L297"/>
  <c r="K297"/>
  <c r="J297"/>
  <c r="I297"/>
  <c r="H297"/>
  <c r="M300"/>
  <c r="L300"/>
  <c r="K300"/>
  <c r="J300"/>
  <c r="I300"/>
  <c r="H300"/>
  <c r="M303"/>
  <c r="L303"/>
  <c r="K303"/>
  <c r="J303"/>
  <c r="I303"/>
  <c r="H303"/>
  <c r="M306"/>
  <c r="L306"/>
  <c r="K306"/>
  <c r="J306"/>
  <c r="I306"/>
  <c r="H306"/>
  <c r="M309"/>
  <c r="L309"/>
  <c r="K309"/>
  <c r="J309"/>
  <c r="I309"/>
  <c r="H309"/>
  <c r="M312"/>
  <c r="L312"/>
  <c r="K312"/>
  <c r="J312"/>
  <c r="I312"/>
  <c r="H312"/>
  <c r="M315"/>
  <c r="L315"/>
  <c r="K315"/>
  <c r="J315"/>
  <c r="I315"/>
  <c r="H315"/>
  <c r="M318"/>
  <c r="L318"/>
  <c r="K318"/>
  <c r="J318"/>
  <c r="I318"/>
  <c r="H318"/>
  <c r="M321"/>
  <c r="L321"/>
  <c r="K321"/>
  <c r="J321"/>
  <c r="I321"/>
  <c r="H321"/>
  <c r="M324"/>
  <c r="L324"/>
  <c r="K324"/>
  <c r="J324"/>
  <c r="I324"/>
  <c r="H324"/>
  <c r="G326"/>
  <c r="F326"/>
  <c r="G323"/>
  <c r="F323"/>
  <c r="G320"/>
  <c r="F320"/>
  <c r="G317"/>
  <c r="F317"/>
  <c r="G314"/>
  <c r="F314"/>
  <c r="G311"/>
  <c r="F311"/>
  <c r="G308"/>
  <c r="F308"/>
  <c r="G305"/>
  <c r="F305"/>
  <c r="G302"/>
  <c r="F302"/>
  <c r="G299"/>
  <c r="F299"/>
  <c r="G296"/>
  <c r="F296"/>
  <c r="G293"/>
  <c r="F293"/>
  <c r="G290"/>
  <c r="F290"/>
  <c r="G287"/>
  <c r="F287"/>
  <c r="M279"/>
  <c r="M276"/>
  <c r="L276"/>
  <c r="K276"/>
  <c r="J276"/>
  <c r="I276"/>
  <c r="H276"/>
  <c r="G284"/>
  <c r="G316"/>
  <c r="F325"/>
  <c r="F324" s="1"/>
  <c r="F322"/>
  <c r="F321" s="1"/>
  <c r="F319"/>
  <c r="F318" s="1"/>
  <c r="F316"/>
  <c r="F315" s="1"/>
  <c r="F313"/>
  <c r="F312" s="1"/>
  <c r="F310"/>
  <c r="F309" s="1"/>
  <c r="F307"/>
  <c r="F306" s="1"/>
  <c r="F304"/>
  <c r="F303" s="1"/>
  <c r="F301"/>
  <c r="F300" s="1"/>
  <c r="F298"/>
  <c r="F297" s="1"/>
  <c r="F292"/>
  <c r="F291" s="1"/>
  <c r="F289"/>
  <c r="F286"/>
  <c r="F285" s="1"/>
  <c r="F284"/>
  <c r="F281" s="1"/>
  <c r="F278"/>
  <c r="F277"/>
  <c r="M336"/>
  <c r="M354" s="1"/>
  <c r="L336"/>
  <c r="L354" s="1"/>
  <c r="K336"/>
  <c r="K354" s="1"/>
  <c r="J336"/>
  <c r="J354" s="1"/>
  <c r="I336"/>
  <c r="I354" s="1"/>
  <c r="H336"/>
  <c r="H354" s="1"/>
  <c r="M335"/>
  <c r="M353" s="1"/>
  <c r="L335"/>
  <c r="L353" s="1"/>
  <c r="K335"/>
  <c r="J335"/>
  <c r="I335"/>
  <c r="I353" s="1"/>
  <c r="H335"/>
  <c r="H353" s="1"/>
  <c r="M349"/>
  <c r="L349"/>
  <c r="K349"/>
  <c r="J349"/>
  <c r="I349"/>
  <c r="H349"/>
  <c r="M346"/>
  <c r="L346"/>
  <c r="K346"/>
  <c r="J346"/>
  <c r="I346"/>
  <c r="H346"/>
  <c r="M343"/>
  <c r="L343"/>
  <c r="K343"/>
  <c r="J343"/>
  <c r="I343"/>
  <c r="H343"/>
  <c r="M340"/>
  <c r="L340"/>
  <c r="K340"/>
  <c r="J340"/>
  <c r="I340"/>
  <c r="H340"/>
  <c r="M337"/>
  <c r="L337"/>
  <c r="K337"/>
  <c r="J337"/>
  <c r="I337"/>
  <c r="H337"/>
  <c r="H334"/>
  <c r="M331"/>
  <c r="L331"/>
  <c r="K331"/>
  <c r="J331"/>
  <c r="I331"/>
  <c r="H331"/>
  <c r="G341"/>
  <c r="G340" s="1"/>
  <c r="G345"/>
  <c r="G348"/>
  <c r="G351"/>
  <c r="F351"/>
  <c r="F348"/>
  <c r="F345"/>
  <c r="F342"/>
  <c r="F333"/>
  <c r="M370"/>
  <c r="L370"/>
  <c r="K370"/>
  <c r="J370"/>
  <c r="I370"/>
  <c r="H370"/>
  <c r="M369"/>
  <c r="L369"/>
  <c r="K369"/>
  <c r="K368" s="1"/>
  <c r="J369"/>
  <c r="I369"/>
  <c r="H369"/>
  <c r="L368"/>
  <c r="J368"/>
  <c r="H368"/>
  <c r="M365"/>
  <c r="L365"/>
  <c r="K365"/>
  <c r="J365"/>
  <c r="I365"/>
  <c r="H365"/>
  <c r="M362"/>
  <c r="L362"/>
  <c r="K362"/>
  <c r="J362"/>
  <c r="I362"/>
  <c r="H362"/>
  <c r="M359"/>
  <c r="L359"/>
  <c r="K359"/>
  <c r="J359"/>
  <c r="I359"/>
  <c r="H359"/>
  <c r="M356"/>
  <c r="L356"/>
  <c r="K356"/>
  <c r="J356"/>
  <c r="I356"/>
  <c r="H356"/>
  <c r="G358"/>
  <c r="G361"/>
  <c r="G364"/>
  <c r="F367"/>
  <c r="F364"/>
  <c r="F358"/>
  <c r="F361"/>
  <c r="F360"/>
  <c r="F359" s="1"/>
  <c r="M472"/>
  <c r="L472"/>
  <c r="K472"/>
  <c r="J472"/>
  <c r="I472"/>
  <c r="H472"/>
  <c r="M471"/>
  <c r="L471"/>
  <c r="K471"/>
  <c r="J471"/>
  <c r="I471"/>
  <c r="H471"/>
  <c r="M470"/>
  <c r="K470"/>
  <c r="I470"/>
  <c r="M467"/>
  <c r="L467"/>
  <c r="K467"/>
  <c r="J467"/>
  <c r="I467"/>
  <c r="H467"/>
  <c r="M464"/>
  <c r="L464"/>
  <c r="K464"/>
  <c r="J464"/>
  <c r="I464"/>
  <c r="H464"/>
  <c r="M461"/>
  <c r="L461"/>
  <c r="K461"/>
  <c r="J461"/>
  <c r="I461"/>
  <c r="H461"/>
  <c r="M458"/>
  <c r="L458"/>
  <c r="K458"/>
  <c r="J458"/>
  <c r="I458"/>
  <c r="H458"/>
  <c r="M455"/>
  <c r="L455"/>
  <c r="K455"/>
  <c r="J455"/>
  <c r="I455"/>
  <c r="H455"/>
  <c r="F469"/>
  <c r="F468"/>
  <c r="F466"/>
  <c r="F465"/>
  <c r="F463"/>
  <c r="F462"/>
  <c r="F460"/>
  <c r="F459"/>
  <c r="F457"/>
  <c r="G456"/>
  <c r="G457"/>
  <c r="G455" s="1"/>
  <c r="G460"/>
  <c r="G463"/>
  <c r="G465"/>
  <c r="G466"/>
  <c r="M491"/>
  <c r="M501" s="1"/>
  <c r="M499" s="1"/>
  <c r="L491"/>
  <c r="K491"/>
  <c r="J491"/>
  <c r="I491"/>
  <c r="I501" s="1"/>
  <c r="I499" s="1"/>
  <c r="H491"/>
  <c r="M490"/>
  <c r="M489" s="1"/>
  <c r="L490"/>
  <c r="L489" s="1"/>
  <c r="K490"/>
  <c r="J490"/>
  <c r="I490"/>
  <c r="I489" s="1"/>
  <c r="H490"/>
  <c r="H489" s="1"/>
  <c r="M483"/>
  <c r="L483"/>
  <c r="K483"/>
  <c r="J483"/>
  <c r="I483"/>
  <c r="H483"/>
  <c r="M486"/>
  <c r="L486"/>
  <c r="K486"/>
  <c r="J486"/>
  <c r="I486"/>
  <c r="H486"/>
  <c r="M480"/>
  <c r="L480"/>
  <c r="K480"/>
  <c r="J480"/>
  <c r="I480"/>
  <c r="H480"/>
  <c r="M477"/>
  <c r="L477"/>
  <c r="K477"/>
  <c r="J477"/>
  <c r="I477"/>
  <c r="H477"/>
  <c r="M474"/>
  <c r="L474"/>
  <c r="K474"/>
  <c r="J474"/>
  <c r="I474"/>
  <c r="H474"/>
  <c r="M498"/>
  <c r="L498"/>
  <c r="K498"/>
  <c r="J498"/>
  <c r="I498"/>
  <c r="H498"/>
  <c r="M497"/>
  <c r="L497"/>
  <c r="K497"/>
  <c r="K496" s="1"/>
  <c r="J497"/>
  <c r="J496" s="1"/>
  <c r="I497"/>
  <c r="H497"/>
  <c r="M493"/>
  <c r="L493"/>
  <c r="K493"/>
  <c r="J493"/>
  <c r="I493"/>
  <c r="H493"/>
  <c r="F495"/>
  <c r="F498" s="1"/>
  <c r="F485"/>
  <c r="F482"/>
  <c r="F481"/>
  <c r="F479"/>
  <c r="F478"/>
  <c r="F476"/>
  <c r="G475"/>
  <c r="G476"/>
  <c r="G479"/>
  <c r="G481"/>
  <c r="G482"/>
  <c r="G488"/>
  <c r="G495"/>
  <c r="G498" s="1"/>
  <c r="F494"/>
  <c r="F497" s="1"/>
  <c r="F496" s="1"/>
  <c r="F488"/>
  <c r="M274"/>
  <c r="L274"/>
  <c r="K274"/>
  <c r="J274"/>
  <c r="I274"/>
  <c r="H274"/>
  <c r="M273"/>
  <c r="M272" s="1"/>
  <c r="L273"/>
  <c r="L272" s="1"/>
  <c r="K273"/>
  <c r="K272" s="1"/>
  <c r="J273"/>
  <c r="I273"/>
  <c r="I272" s="1"/>
  <c r="H273"/>
  <c r="H272" s="1"/>
  <c r="M269"/>
  <c r="L269"/>
  <c r="K269"/>
  <c r="J269"/>
  <c r="I269"/>
  <c r="H269"/>
  <c r="M264"/>
  <c r="L264"/>
  <c r="K264"/>
  <c r="J264"/>
  <c r="I264"/>
  <c r="H264"/>
  <c r="M263"/>
  <c r="M262" s="1"/>
  <c r="L263"/>
  <c r="K263"/>
  <c r="K262" s="1"/>
  <c r="J263"/>
  <c r="J262" s="1"/>
  <c r="I263"/>
  <c r="I262" s="1"/>
  <c r="H263"/>
  <c r="M259"/>
  <c r="L259"/>
  <c r="K259"/>
  <c r="J259"/>
  <c r="I259"/>
  <c r="H259"/>
  <c r="M256"/>
  <c r="L256"/>
  <c r="K256"/>
  <c r="J256"/>
  <c r="I256"/>
  <c r="H256"/>
  <c r="M253"/>
  <c r="L253"/>
  <c r="K253"/>
  <c r="J253"/>
  <c r="I253"/>
  <c r="H253"/>
  <c r="G261"/>
  <c r="G255"/>
  <c r="G271"/>
  <c r="G274" s="1"/>
  <c r="F271"/>
  <c r="F274" s="1"/>
  <c r="F261"/>
  <c r="F260"/>
  <c r="F255"/>
  <c r="F254"/>
  <c r="M245"/>
  <c r="M251" s="1"/>
  <c r="M267" s="1"/>
  <c r="L245"/>
  <c r="L251" s="1"/>
  <c r="K245"/>
  <c r="K251" s="1"/>
  <c r="K267" s="1"/>
  <c r="J245"/>
  <c r="J251" s="1"/>
  <c r="I245"/>
  <c r="I251" s="1"/>
  <c r="I267" s="1"/>
  <c r="H245"/>
  <c r="H251" s="1"/>
  <c r="M244"/>
  <c r="M250" s="1"/>
  <c r="M249" s="1"/>
  <c r="L244"/>
  <c r="L250" s="1"/>
  <c r="L266" s="1"/>
  <c r="K244"/>
  <c r="K250" s="1"/>
  <c r="K266" s="1"/>
  <c r="K265" s="1"/>
  <c r="J244"/>
  <c r="J250" s="1"/>
  <c r="I244"/>
  <c r="I250" s="1"/>
  <c r="I249" s="1"/>
  <c r="H244"/>
  <c r="H250" s="1"/>
  <c r="M246"/>
  <c r="L246"/>
  <c r="K246"/>
  <c r="J246"/>
  <c r="I246"/>
  <c r="H246"/>
  <c r="M240"/>
  <c r="L240"/>
  <c r="K240"/>
  <c r="J240"/>
  <c r="I240"/>
  <c r="H240"/>
  <c r="G248"/>
  <c r="G245" s="1"/>
  <c r="G247"/>
  <c r="G244" s="1"/>
  <c r="G242"/>
  <c r="G251" s="1"/>
  <c r="F248"/>
  <c r="F245" s="1"/>
  <c r="F247"/>
  <c r="F244" s="1"/>
  <c r="F242"/>
  <c r="F241"/>
  <c r="M216"/>
  <c r="M237" s="1"/>
  <c r="L216"/>
  <c r="K216"/>
  <c r="K237" s="1"/>
  <c r="J216"/>
  <c r="I216"/>
  <c r="I237" s="1"/>
  <c r="H216"/>
  <c r="M232"/>
  <c r="L232"/>
  <c r="K232"/>
  <c r="J232"/>
  <c r="I232"/>
  <c r="H232"/>
  <c r="M229"/>
  <c r="L229"/>
  <c r="K229"/>
  <c r="J229"/>
  <c r="I229"/>
  <c r="H229"/>
  <c r="M226"/>
  <c r="L226"/>
  <c r="K226"/>
  <c r="J226"/>
  <c r="I226"/>
  <c r="H226"/>
  <c r="M223"/>
  <c r="L223"/>
  <c r="K223"/>
  <c r="J223"/>
  <c r="I223"/>
  <c r="H223"/>
  <c r="M220"/>
  <c r="L220"/>
  <c r="K220"/>
  <c r="J220"/>
  <c r="I220"/>
  <c r="H220"/>
  <c r="M215"/>
  <c r="M236" s="1"/>
  <c r="L215"/>
  <c r="L236" s="1"/>
  <c r="K215"/>
  <c r="K236" s="1"/>
  <c r="J215"/>
  <c r="J236" s="1"/>
  <c r="I215"/>
  <c r="I236" s="1"/>
  <c r="H215"/>
  <c r="H236" s="1"/>
  <c r="G233"/>
  <c r="G232" s="1"/>
  <c r="G230"/>
  <c r="G229" s="1"/>
  <c r="G228"/>
  <c r="G225"/>
  <c r="F233"/>
  <c r="F232" s="1"/>
  <c r="F230"/>
  <c r="F229" s="1"/>
  <c r="F228"/>
  <c r="F225"/>
  <c r="F221"/>
  <c r="F220" s="1"/>
  <c r="M211"/>
  <c r="L211"/>
  <c r="K211"/>
  <c r="J211"/>
  <c r="I211"/>
  <c r="H211"/>
  <c r="G213"/>
  <c r="F213"/>
  <c r="M204"/>
  <c r="L204"/>
  <c r="K204"/>
  <c r="J204"/>
  <c r="I204"/>
  <c r="H204"/>
  <c r="M201"/>
  <c r="L201"/>
  <c r="K201"/>
  <c r="J201"/>
  <c r="I201"/>
  <c r="H201"/>
  <c r="M191"/>
  <c r="L191"/>
  <c r="K191"/>
  <c r="J191"/>
  <c r="I191"/>
  <c r="H191"/>
  <c r="M190"/>
  <c r="L190"/>
  <c r="K190"/>
  <c r="K189" s="1"/>
  <c r="J190"/>
  <c r="I190"/>
  <c r="H190"/>
  <c r="H189" s="1"/>
  <c r="M198"/>
  <c r="L198"/>
  <c r="K198"/>
  <c r="J198"/>
  <c r="I198"/>
  <c r="H198"/>
  <c r="M195"/>
  <c r="L195"/>
  <c r="K195"/>
  <c r="J195"/>
  <c r="I195"/>
  <c r="H195"/>
  <c r="M192"/>
  <c r="L192"/>
  <c r="K192"/>
  <c r="J192"/>
  <c r="I192"/>
  <c r="H192"/>
  <c r="M176"/>
  <c r="L176"/>
  <c r="K176"/>
  <c r="J176"/>
  <c r="I176"/>
  <c r="H176"/>
  <c r="M161"/>
  <c r="L161"/>
  <c r="K161"/>
  <c r="J161"/>
  <c r="I161"/>
  <c r="H161"/>
  <c r="M175"/>
  <c r="M174" s="1"/>
  <c r="L175"/>
  <c r="K175"/>
  <c r="K174" s="1"/>
  <c r="J175"/>
  <c r="I175"/>
  <c r="I174" s="1"/>
  <c r="H175"/>
  <c r="M186"/>
  <c r="L186"/>
  <c r="K186"/>
  <c r="J186"/>
  <c r="I186"/>
  <c r="H186"/>
  <c r="M183"/>
  <c r="L183"/>
  <c r="K183"/>
  <c r="J183"/>
  <c r="I183"/>
  <c r="H183"/>
  <c r="M180"/>
  <c r="L180"/>
  <c r="K180"/>
  <c r="J180"/>
  <c r="I180"/>
  <c r="H180"/>
  <c r="M177"/>
  <c r="L177"/>
  <c r="K177"/>
  <c r="J177"/>
  <c r="I177"/>
  <c r="H177"/>
  <c r="M160"/>
  <c r="M159" s="1"/>
  <c r="L160"/>
  <c r="L208" s="1"/>
  <c r="K160"/>
  <c r="K159" s="1"/>
  <c r="J160"/>
  <c r="J208" s="1"/>
  <c r="J207" s="1"/>
  <c r="I160"/>
  <c r="I159" s="1"/>
  <c r="H160"/>
  <c r="H208" s="1"/>
  <c r="M171"/>
  <c r="L171"/>
  <c r="K171"/>
  <c r="J171"/>
  <c r="I171"/>
  <c r="H171"/>
  <c r="M168"/>
  <c r="L168"/>
  <c r="K168"/>
  <c r="J168"/>
  <c r="I168"/>
  <c r="H168"/>
  <c r="M165"/>
  <c r="L165"/>
  <c r="K165"/>
  <c r="J165"/>
  <c r="I165"/>
  <c r="H165"/>
  <c r="M162"/>
  <c r="L162"/>
  <c r="K162"/>
  <c r="J162"/>
  <c r="I162"/>
  <c r="H162"/>
  <c r="F179"/>
  <c r="G181"/>
  <c r="G182"/>
  <c r="G184"/>
  <c r="G185"/>
  <c r="G187"/>
  <c r="G188"/>
  <c r="G193"/>
  <c r="G194"/>
  <c r="G206"/>
  <c r="G205"/>
  <c r="G203"/>
  <c r="G202"/>
  <c r="G200"/>
  <c r="F206"/>
  <c r="F205"/>
  <c r="F203"/>
  <c r="F202"/>
  <c r="F200"/>
  <c r="F199"/>
  <c r="F197"/>
  <c r="F196"/>
  <c r="F194"/>
  <c r="F191" s="1"/>
  <c r="F193"/>
  <c r="F182"/>
  <c r="F180" s="1"/>
  <c r="F181"/>
  <c r="F178"/>
  <c r="F173"/>
  <c r="F172"/>
  <c r="F170"/>
  <c r="F169"/>
  <c r="F167"/>
  <c r="F166"/>
  <c r="F164"/>
  <c r="F161" s="1"/>
  <c r="F163"/>
  <c r="F160" s="1"/>
  <c r="M152"/>
  <c r="L152"/>
  <c r="K152"/>
  <c r="J152"/>
  <c r="I152"/>
  <c r="H152"/>
  <c r="M149"/>
  <c r="L149"/>
  <c r="K149"/>
  <c r="J149"/>
  <c r="I149"/>
  <c r="H149"/>
  <c r="M146"/>
  <c r="L146"/>
  <c r="K146"/>
  <c r="J146"/>
  <c r="I146"/>
  <c r="H146"/>
  <c r="M136"/>
  <c r="M157" s="1"/>
  <c r="L136"/>
  <c r="L157" s="1"/>
  <c r="K136"/>
  <c r="K157" s="1"/>
  <c r="J136"/>
  <c r="J157" s="1"/>
  <c r="I136"/>
  <c r="H136"/>
  <c r="H157" s="1"/>
  <c r="M135"/>
  <c r="M156" s="1"/>
  <c r="M155" s="1"/>
  <c r="L135"/>
  <c r="L156" s="1"/>
  <c r="K135"/>
  <c r="K156" s="1"/>
  <c r="J135"/>
  <c r="J156" s="1"/>
  <c r="J500" s="1"/>
  <c r="I135"/>
  <c r="I156" s="1"/>
  <c r="H135"/>
  <c r="H156" s="1"/>
  <c r="M143"/>
  <c r="L143"/>
  <c r="K143"/>
  <c r="J143"/>
  <c r="I143"/>
  <c r="H143"/>
  <c r="M140"/>
  <c r="L140"/>
  <c r="K140"/>
  <c r="J140"/>
  <c r="I140"/>
  <c r="H140"/>
  <c r="M137"/>
  <c r="L137"/>
  <c r="K137"/>
  <c r="J137"/>
  <c r="I137"/>
  <c r="G154"/>
  <c r="G153"/>
  <c r="G151"/>
  <c r="G150"/>
  <c r="G148"/>
  <c r="G147"/>
  <c r="G145"/>
  <c r="G144"/>
  <c r="G142"/>
  <c r="G141"/>
  <c r="G139"/>
  <c r="G136" s="1"/>
  <c r="G138"/>
  <c r="G135" s="1"/>
  <c r="G156" s="1"/>
  <c r="F154"/>
  <c r="F153"/>
  <c r="F156" s="1"/>
  <c r="F151"/>
  <c r="F150"/>
  <c r="F148"/>
  <c r="F147"/>
  <c r="F144"/>
  <c r="F142"/>
  <c r="F141"/>
  <c r="F139"/>
  <c r="F138"/>
  <c r="F135" s="1"/>
  <c r="F145"/>
  <c r="G197"/>
  <c r="F188"/>
  <c r="F185"/>
  <c r="G179"/>
  <c r="G176" s="1"/>
  <c r="G173"/>
  <c r="G170"/>
  <c r="G167"/>
  <c r="G164"/>
  <c r="G367"/>
  <c r="F264"/>
  <c r="G61"/>
  <c r="G58" s="1"/>
  <c r="F61"/>
  <c r="F58" s="1"/>
  <c r="G494"/>
  <c r="G497" s="1"/>
  <c r="G487"/>
  <c r="F487"/>
  <c r="F486" s="1"/>
  <c r="G484"/>
  <c r="G483" s="1"/>
  <c r="F484"/>
  <c r="G478"/>
  <c r="F475"/>
  <c r="G468"/>
  <c r="G467" s="1"/>
  <c r="G462"/>
  <c r="G459"/>
  <c r="G458" s="1"/>
  <c r="F456"/>
  <c r="F471" s="1"/>
  <c r="G366"/>
  <c r="G365" s="1"/>
  <c r="F366"/>
  <c r="F365" s="1"/>
  <c r="G363"/>
  <c r="F363"/>
  <c r="G360"/>
  <c r="G359" s="1"/>
  <c r="G357"/>
  <c r="G356" s="1"/>
  <c r="F357"/>
  <c r="G350"/>
  <c r="F350"/>
  <c r="F349" s="1"/>
  <c r="G347"/>
  <c r="G346" s="1"/>
  <c r="F347"/>
  <c r="G344"/>
  <c r="F344"/>
  <c r="F341"/>
  <c r="G338"/>
  <c r="G337" s="1"/>
  <c r="F338"/>
  <c r="G332"/>
  <c r="G331" s="1"/>
  <c r="F332"/>
  <c r="G325"/>
  <c r="G322"/>
  <c r="G319"/>
  <c r="G313"/>
  <c r="G310"/>
  <c r="G307"/>
  <c r="G304"/>
  <c r="G301"/>
  <c r="G298"/>
  <c r="G295"/>
  <c r="F295"/>
  <c r="F294" s="1"/>
  <c r="G289"/>
  <c r="G292"/>
  <c r="G286"/>
  <c r="G283"/>
  <c r="F283"/>
  <c r="G277"/>
  <c r="G270"/>
  <c r="F270"/>
  <c r="F273" s="1"/>
  <c r="G260"/>
  <c r="G259" s="1"/>
  <c r="G254"/>
  <c r="G241"/>
  <c r="G250" s="1"/>
  <c r="G227"/>
  <c r="F227"/>
  <c r="F226" s="1"/>
  <c r="G224"/>
  <c r="F224"/>
  <c r="F223" s="1"/>
  <c r="G221"/>
  <c r="G220" s="1"/>
  <c r="G218"/>
  <c r="G217" s="1"/>
  <c r="F218"/>
  <c r="F217" s="1"/>
  <c r="G212"/>
  <c r="F212"/>
  <c r="F211" s="1"/>
  <c r="G199"/>
  <c r="G196"/>
  <c r="F187"/>
  <c r="F184"/>
  <c r="G178"/>
  <c r="G172"/>
  <c r="G169"/>
  <c r="G166"/>
  <c r="G163"/>
  <c r="G115"/>
  <c r="G114" s="1"/>
  <c r="G112"/>
  <c r="G60"/>
  <c r="F60"/>
  <c r="F54"/>
  <c r="F53" s="1"/>
  <c r="G46"/>
  <c r="G43" s="1"/>
  <c r="G45"/>
  <c r="G39"/>
  <c r="G38" s="1"/>
  <c r="F39"/>
  <c r="F38" s="1"/>
  <c r="G37"/>
  <c r="F37"/>
  <c r="G36"/>
  <c r="F36"/>
  <c r="G34"/>
  <c r="G31" s="1"/>
  <c r="F34"/>
  <c r="F31" s="1"/>
  <c r="G33"/>
  <c r="F33"/>
  <c r="G16"/>
  <c r="F22"/>
  <c r="F13" s="1"/>
  <c r="F67" s="1"/>
  <c r="F21"/>
  <c r="G19"/>
  <c r="G18"/>
  <c r="G15"/>
  <c r="J101"/>
  <c r="H100"/>
  <c r="L125"/>
  <c r="L123" s="1"/>
  <c r="L122" s="1"/>
  <c r="H125"/>
  <c r="L279"/>
  <c r="H137"/>
  <c r="H279"/>
  <c r="F343"/>
  <c r="G493"/>
  <c r="I208"/>
  <c r="I207" s="1"/>
  <c r="M208"/>
  <c r="M207" s="1"/>
  <c r="I266"/>
  <c r="I265" s="1"/>
  <c r="M266"/>
  <c r="M265" s="1"/>
  <c r="F215"/>
  <c r="G276"/>
  <c r="F356"/>
  <c r="F455"/>
  <c r="F474"/>
  <c r="H159"/>
  <c r="L159"/>
  <c r="H266"/>
  <c r="H134"/>
  <c r="G223"/>
  <c r="G190"/>
  <c r="F263"/>
  <c r="F269"/>
  <c r="F175"/>
  <c r="K249"/>
  <c r="F162"/>
  <c r="F331"/>
  <c r="J279"/>
  <c r="G162"/>
  <c r="F240"/>
  <c r="M243"/>
  <c r="F288"/>
  <c r="F282"/>
  <c r="M134"/>
  <c r="H243"/>
  <c r="F493"/>
  <c r="F262" l="1"/>
  <c r="G486"/>
  <c r="G160"/>
  <c r="F280"/>
  <c r="G280"/>
  <c r="I134"/>
  <c r="G192"/>
  <c r="G216"/>
  <c r="G237" s="1"/>
  <c r="G243"/>
  <c r="F253"/>
  <c r="G253"/>
  <c r="G480"/>
  <c r="G240"/>
  <c r="G471"/>
  <c r="J159"/>
  <c r="L134"/>
  <c r="G35"/>
  <c r="G175"/>
  <c r="L207"/>
  <c r="J189"/>
  <c r="H262"/>
  <c r="L262"/>
  <c r="J272"/>
  <c r="I368"/>
  <c r="M368"/>
  <c r="F340"/>
  <c r="M327"/>
  <c r="G215"/>
  <c r="G236" s="1"/>
  <c r="M214"/>
  <c r="G171"/>
  <c r="G195"/>
  <c r="G263"/>
  <c r="G266" s="1"/>
  <c r="G328"/>
  <c r="G291"/>
  <c r="G297"/>
  <c r="G309"/>
  <c r="G324"/>
  <c r="F346"/>
  <c r="F369"/>
  <c r="G362"/>
  <c r="G461"/>
  <c r="F483"/>
  <c r="F152"/>
  <c r="G146"/>
  <c r="I157"/>
  <c r="I155" s="1"/>
  <c r="F204"/>
  <c r="F177"/>
  <c r="G211"/>
  <c r="F216"/>
  <c r="F237" s="1"/>
  <c r="G370"/>
  <c r="L243"/>
  <c r="J243"/>
  <c r="G165"/>
  <c r="F183"/>
  <c r="F236"/>
  <c r="G226"/>
  <c r="F272"/>
  <c r="G282"/>
  <c r="G303"/>
  <c r="G318"/>
  <c r="F335"/>
  <c r="F353" s="1"/>
  <c r="F490"/>
  <c r="G161"/>
  <c r="G159" s="1"/>
  <c r="F149"/>
  <c r="G143"/>
  <c r="G149"/>
  <c r="F201"/>
  <c r="G249"/>
  <c r="G315"/>
  <c r="I279"/>
  <c r="L267"/>
  <c r="L265" s="1"/>
  <c r="L249"/>
  <c r="F30"/>
  <c r="F29" s="1"/>
  <c r="F32"/>
  <c r="F35"/>
  <c r="F190"/>
  <c r="F189" s="1"/>
  <c r="M189"/>
  <c r="I243"/>
  <c r="G246"/>
  <c r="F192"/>
  <c r="K208"/>
  <c r="G369"/>
  <c r="G368" s="1"/>
  <c r="F256"/>
  <c r="G17"/>
  <c r="G13"/>
  <c r="G67" s="1"/>
  <c r="G168"/>
  <c r="F186"/>
  <c r="G285"/>
  <c r="G294"/>
  <c r="G306"/>
  <c r="G321"/>
  <c r="G349"/>
  <c r="F362"/>
  <c r="H155"/>
  <c r="I496"/>
  <c r="M496"/>
  <c r="K489"/>
  <c r="G281"/>
  <c r="G329" s="1"/>
  <c r="G327" s="1"/>
  <c r="K279"/>
  <c r="G12"/>
  <c r="G14"/>
  <c r="G42"/>
  <c r="G41" s="1"/>
  <c r="G44"/>
  <c r="G59"/>
  <c r="G57"/>
  <c r="G56" s="1"/>
  <c r="F12"/>
  <c r="F20"/>
  <c r="G32"/>
  <c r="G30"/>
  <c r="G29" s="1"/>
  <c r="F57"/>
  <c r="F56" s="1"/>
  <c r="F59"/>
  <c r="H496"/>
  <c r="L496"/>
  <c r="J489"/>
  <c r="F472"/>
  <c r="F470" s="1"/>
  <c r="F246"/>
  <c r="K134"/>
  <c r="K243"/>
  <c r="G137"/>
  <c r="J266"/>
  <c r="G496"/>
  <c r="G198"/>
  <c r="G288"/>
  <c r="G300"/>
  <c r="G312"/>
  <c r="G191"/>
  <c r="G189" s="1"/>
  <c r="F140"/>
  <c r="J134"/>
  <c r="F461"/>
  <c r="F467"/>
  <c r="G335"/>
  <c r="G353" s="1"/>
  <c r="J334"/>
  <c r="H267"/>
  <c r="H265" s="1"/>
  <c r="H249"/>
  <c r="F243"/>
  <c r="F250"/>
  <c r="F266" s="1"/>
  <c r="G201"/>
  <c r="G204"/>
  <c r="F259"/>
  <c r="G264"/>
  <c r="G267" s="1"/>
  <c r="G265" s="1"/>
  <c r="F480"/>
  <c r="F464"/>
  <c r="J267"/>
  <c r="J249"/>
  <c r="L119"/>
  <c r="L120"/>
  <c r="F101"/>
  <c r="J99"/>
  <c r="J131"/>
  <c r="F136"/>
  <c r="F143"/>
  <c r="J155"/>
  <c r="G491"/>
  <c r="F491"/>
  <c r="G464"/>
  <c r="F458"/>
  <c r="F370"/>
  <c r="F276"/>
  <c r="F279"/>
  <c r="F125"/>
  <c r="F123" s="1"/>
  <c r="H123"/>
  <c r="H99"/>
  <c r="H130"/>
  <c r="H500" s="1"/>
  <c r="G111"/>
  <c r="G106"/>
  <c r="F176"/>
  <c r="F137"/>
  <c r="F146"/>
  <c r="G140"/>
  <c r="G152"/>
  <c r="L155"/>
  <c r="K155"/>
  <c r="F165"/>
  <c r="F168"/>
  <c r="F171"/>
  <c r="G186"/>
  <c r="G183"/>
  <c r="G180"/>
  <c r="H174"/>
  <c r="J174"/>
  <c r="L174"/>
  <c r="H207"/>
  <c r="I189"/>
  <c r="L189"/>
  <c r="G256"/>
  <c r="G474"/>
  <c r="F477"/>
  <c r="G472"/>
  <c r="G470" s="1"/>
  <c r="H470"/>
  <c r="J470"/>
  <c r="L470"/>
  <c r="F329"/>
  <c r="H122"/>
  <c r="H352"/>
  <c r="G208"/>
  <c r="G174"/>
  <c r="F134"/>
  <c r="F157"/>
  <c r="F155" s="1"/>
  <c r="G157"/>
  <c r="G155" s="1"/>
  <c r="G134"/>
  <c r="F159"/>
  <c r="F328"/>
  <c r="G273"/>
  <c r="G272" s="1"/>
  <c r="G269"/>
  <c r="G177"/>
  <c r="F251"/>
  <c r="G235"/>
  <c r="G477"/>
  <c r="G490"/>
  <c r="F195"/>
  <c r="F198"/>
  <c r="I327"/>
  <c r="H214"/>
  <c r="J214"/>
  <c r="L214"/>
  <c r="G343"/>
  <c r="I235"/>
  <c r="K235"/>
  <c r="M235"/>
  <c r="F336"/>
  <c r="K334"/>
  <c r="J353"/>
  <c r="F337"/>
  <c r="M352"/>
  <c r="K353"/>
  <c r="K352" s="1"/>
  <c r="I352"/>
  <c r="L352"/>
  <c r="L334"/>
  <c r="I334"/>
  <c r="M334"/>
  <c r="G336"/>
  <c r="G354" s="1"/>
  <c r="H237"/>
  <c r="I214"/>
  <c r="L237"/>
  <c r="J237"/>
  <c r="K214"/>
  <c r="G501" l="1"/>
  <c r="J129"/>
  <c r="J501"/>
  <c r="J499" s="1"/>
  <c r="F235"/>
  <c r="F334"/>
  <c r="F214"/>
  <c r="G214"/>
  <c r="F174"/>
  <c r="F368"/>
  <c r="G207"/>
  <c r="F208"/>
  <c r="F207" s="1"/>
  <c r="F489"/>
  <c r="G262"/>
  <c r="K207"/>
  <c r="F66"/>
  <c r="F65" s="1"/>
  <c r="F11"/>
  <c r="G489"/>
  <c r="J265"/>
  <c r="G11"/>
  <c r="G66"/>
  <c r="G65" s="1"/>
  <c r="G279"/>
  <c r="J352"/>
  <c r="G352"/>
  <c r="F327"/>
  <c r="G105"/>
  <c r="G130"/>
  <c r="G129" s="1"/>
  <c r="F99"/>
  <c r="L117"/>
  <c r="L131"/>
  <c r="F122"/>
  <c r="H119"/>
  <c r="H120"/>
  <c r="F354"/>
  <c r="F352" s="1"/>
  <c r="F267"/>
  <c r="F265" s="1"/>
  <c r="F249"/>
  <c r="G334"/>
  <c r="L235"/>
  <c r="H235"/>
  <c r="J235"/>
  <c r="L129" l="1"/>
  <c r="L501"/>
  <c r="H117"/>
  <c r="H131"/>
  <c r="F119"/>
  <c r="F120"/>
  <c r="H129" l="1"/>
  <c r="H501"/>
  <c r="H499" s="1"/>
  <c r="F117"/>
  <c r="F131"/>
  <c r="F129" l="1"/>
  <c r="F501"/>
  <c r="M400"/>
  <c r="M448" l="1"/>
  <c r="G449"/>
  <c r="G452" l="1"/>
  <c r="G448"/>
  <c r="G400"/>
  <c r="G451" l="1"/>
  <c r="G500"/>
  <c r="G499" s="1"/>
  <c r="L448"/>
  <c r="L452"/>
  <c r="L500" s="1"/>
  <c r="L499" s="1"/>
  <c r="F449"/>
  <c r="F452" s="1"/>
  <c r="F451" l="1"/>
  <c r="F500"/>
  <c r="F499" s="1"/>
  <c r="F448"/>
  <c r="L451"/>
</calcChain>
</file>

<file path=xl/sharedStrings.xml><?xml version="1.0" encoding="utf-8"?>
<sst xmlns="http://schemas.openxmlformats.org/spreadsheetml/2006/main" count="1314" uniqueCount="906">
  <si>
    <t>Разработка программы «Комплексное развитие систем коммунальной инфраструктуры муниципальных образований Краснодарского края на основе документов территориального планирования на 2011-2013 годы»</t>
  </si>
  <si>
    <t>Гулькевичское городское поселение</t>
  </si>
  <si>
    <t>Венцы-Заря сельское поселение</t>
  </si>
  <si>
    <t>ИТОГО АРХИТЕКТУРА И ГРАДОСТРОИТЕЛЬ-СТВО</t>
  </si>
  <si>
    <r>
      <t>9.</t>
    </r>
    <r>
      <rPr>
        <b/>
        <sz val="7"/>
        <rFont val="Times New Roman"/>
        <family val="1"/>
        <charset val="204"/>
      </rPr>
      <t xml:space="preserve">     </t>
    </r>
    <r>
      <rPr>
        <b/>
        <sz val="14"/>
        <rFont val="Times New Roman"/>
        <family val="1"/>
        <charset val="204"/>
      </rPr>
      <t>Развитие экономики</t>
    </r>
  </si>
  <si>
    <t>9.1.</t>
  </si>
  <si>
    <t>Развитие малого и среднего предпринимательства</t>
  </si>
  <si>
    <t>9.2.</t>
  </si>
  <si>
    <t>Инвестиционное развитие</t>
  </si>
  <si>
    <t>9.2.1.</t>
  </si>
  <si>
    <t>9.2.2.</t>
  </si>
  <si>
    <t>9.2.3.</t>
  </si>
  <si>
    <t>9.2.4.</t>
  </si>
  <si>
    <t>9.3.</t>
  </si>
  <si>
    <t>Создание и развитие сети МФЦ</t>
  </si>
  <si>
    <t>10.1.</t>
  </si>
  <si>
    <t>Улучшение жилищных условий граждан, проживающих в сельской местности</t>
  </si>
  <si>
    <t>10.2.</t>
  </si>
  <si>
    <t>Развитие элитного семеноводства</t>
  </si>
  <si>
    <t>10.3.</t>
  </si>
  <si>
    <t>Поддержка племенного животноводства</t>
  </si>
  <si>
    <t>10.4.</t>
  </si>
  <si>
    <t>Поддержка малых форм хозяйствования</t>
  </si>
  <si>
    <r>
      <t>11.</t>
    </r>
    <r>
      <rPr>
        <b/>
        <sz val="7"/>
        <rFont val="Times New Roman"/>
        <family val="1"/>
        <charset val="204"/>
      </rPr>
      <t xml:space="preserve">  </t>
    </r>
    <r>
      <rPr>
        <b/>
        <sz val="14"/>
        <rFont val="Times New Roman"/>
        <family val="1"/>
        <charset val="204"/>
      </rPr>
      <t>Промышленность</t>
    </r>
  </si>
  <si>
    <t>11.1.</t>
  </si>
  <si>
    <t xml:space="preserve">Строительство новых промышленных объектов </t>
  </si>
  <si>
    <t>Сельские поселения Гулькевичского района:.
Комсомольское; 
Венцы-Заря</t>
  </si>
  <si>
    <t>Капитальный ремонт туалетов общеобразовательных учреждений: МБОУСОШ № 13 пос. Венцы, МБОУСОШ №14 с. Соколовского</t>
  </si>
  <si>
    <t>4.1.1.</t>
  </si>
  <si>
    <t>4.1.2.</t>
  </si>
  <si>
    <t>4.1.3.</t>
  </si>
  <si>
    <t>4.1.4.</t>
  </si>
  <si>
    <t>4.2.1.</t>
  </si>
  <si>
    <t>4.2.2.</t>
  </si>
  <si>
    <t>4.2.3.</t>
  </si>
  <si>
    <t>4.2.4.</t>
  </si>
  <si>
    <t>4.3.1</t>
  </si>
  <si>
    <t>4.3.3.</t>
  </si>
  <si>
    <t>4.3.2.</t>
  </si>
  <si>
    <t xml:space="preserve">Гулькевичское городское, Кубань, Венцы-Заря сельские поселения Гулькевичского района </t>
  </si>
  <si>
    <t>Оснащение оборудованием, текущий ремонт учреждений дополнительного образования детей: МБУ ДОД ДШИ г.Гулькевичи, МБУ ДОД ДМШ г.Гулькевичи, МБУ ДОД ДШИ п.Кубань, МБУ ДОД ДШИ п.Венцы</t>
  </si>
  <si>
    <t>ИТОГО КУЛЬТУРА</t>
  </si>
  <si>
    <t>Гулькевичское городское, Отрадо-Ольгинское, Скобелевское, Николенское, Кубань сельские поселения Гулькевичского района</t>
  </si>
  <si>
    <t>Газификация  населенных пунктов Гулькевичского района. Строительство подводящих газопроводов высокого давления второй категории к населенным пунктам Отрадо-Ольгинского сельского поселения
 (с. Новомихайловское), Скобелевского сельского поселения (хутора Журавлев, Спорный, Сергиевский), Николенского сельского поселения (хутора Орлов, Лебедев, Булгаков, Ивлев), сельского поселения Кубань 
(п. Мирный), Гулькевичского городского поселения (х.Лебяжий)</t>
  </si>
  <si>
    <t xml:space="preserve">Проектирование строительство трансформаторных подстанций 110/10 кВ. 2х25 МВТ (район АПСК "Г") </t>
  </si>
  <si>
    <t>Проектирование строительство трансформаторной подстанций 110/10 кВ. 2х25 МВТ (п.Красносельский)</t>
  </si>
  <si>
    <t>Реконструкция водопроводов и объектов водоотведения Гулькевичского, Гирейского, Красносельского городских и Отрадо-Ольгинского, Кубань, Венцы-Заря, Новоукраинского, Соколовского , Отрадо-Кубанского  сельских поселений Гулькевичского района</t>
  </si>
  <si>
    <r>
      <t>1.</t>
    </r>
    <r>
      <rPr>
        <b/>
        <sz val="7"/>
        <rFont val="Times New Roman"/>
        <family val="1"/>
        <charset val="204"/>
      </rPr>
      <t xml:space="preserve">    </t>
    </r>
    <r>
      <rPr>
        <b/>
        <sz val="14"/>
        <rFont val="Times New Roman"/>
        <family val="1"/>
        <charset val="204"/>
      </rPr>
      <t>Здравоохранение</t>
    </r>
  </si>
  <si>
    <t>ИТОГО коммунальное хозяйство</t>
  </si>
  <si>
    <t xml:space="preserve"> Социальные выплаты молодым семьям на приобретение (строительство) жилья в рамках подпрограммы «Обеспечение жильем молодых семей» федеральной целевой программы «Жилище» на 2011-2015 годы</t>
  </si>
  <si>
    <t>ИТОГО ОБЕСПЕЧЕНИЕ ДОСТУПНОСТИ ЖИЛЬЯ</t>
  </si>
  <si>
    <t>Разработка программы комплексного развития систем коммунальной инфраструктуры Гирейского городского поселения</t>
  </si>
  <si>
    <t>Разработка программы комплексного развития систем коммунальной инфраструктуры Гулькевиского городского поселения</t>
  </si>
  <si>
    <t>Капитальный ремонт зданий и отделений центральной районной больницы:  родильного дома, детской поликлиники и женской консультации, лечебного корпуса №2 (хирургия), взрослого инфекционного отделения, стерилизацонного  отделения, детского инфекционного отделения, пищеблока, прачечной, помещений клинико-диагностической лаборатории</t>
  </si>
  <si>
    <t>Капитальный ремонт дошкольных учреждений:  МБДОУ ЦРР д/с № 30 п. Комсомольский (дополнительно 60 мест); МБДОУ д/с № 26 пос. Венцы (80 мест); медицинского кабинета и навеса  МБДОУ   № 22 п.Урожайный, МДОУ №1, 8, 13, 14, 15, 16, 52 г.Гулькевичи, МБДОУ №9 п.Ботаника, МБДОУ № 20, 21, 24, 25 с/п Кубань, МБДОУ №31 х.Тельма, МБДОУ № 38 с.Отрадо-Кубанское, МБДОУ №38 с.Отрадо-Кубанское, МБДОУ №39 с.Соколовское, МБДОУ №42 с.Николенское, МБДОУ №47 х.Тусячный, МБДОУ №48 с.Пушкинское, МБДОУ №49 х.Чаплыгин - ремонт кровли, пищеблоков, систем отопления, канализации, замена окон и др.</t>
  </si>
  <si>
    <t>Разработка программы комплексного развития систем коммунальной инфраструктуры Краснсельского городского поселения Гулькевичского района</t>
  </si>
  <si>
    <t>Комсомольское сельское поселение Гулькевичского района</t>
  </si>
  <si>
    <t>Николенское сельское поселение Гулькевичского района</t>
  </si>
  <si>
    <t>Отрадо-Кубанское сельского поселение Гулькевичского района</t>
  </si>
  <si>
    <t>Отрадо-Ольгинское сельское поселение Гулькевичского района</t>
  </si>
  <si>
    <t>Новоукраинское сельское поселение Гулькевичского района</t>
  </si>
  <si>
    <t>Сельское поселение Кубань Гулькевичского района</t>
  </si>
  <si>
    <t>Скобелевское сельское поселение Гулькевичского района</t>
  </si>
  <si>
    <t>Соколовское сельское поселение Гулькевичского района</t>
  </si>
  <si>
    <t>Сельское поселение Союз Четырех Хуторов Гулькевичского района</t>
  </si>
  <si>
    <t>Тысячное сельское поселение Гулькевичского района</t>
  </si>
  <si>
    <t>Разработка программы комплексного развития систем коммунальной инфраструктуры сельского поселения Венцы-Заря Гулькевичского района</t>
  </si>
  <si>
    <t>Разработка программы комплексного развития систем коммунальной инфраструктуры Комсомольского сельского поселения  Гулькевичского района</t>
  </si>
  <si>
    <t>Разработка программы комплексного развития систем коммунальной инфраструктуры Николенского сельского поселения Гулькевичского района</t>
  </si>
  <si>
    <t>Разработка программы комплексного развития систем коммунальной инфраструктуры Новоукраинского сельского поселения Гулькевичского района</t>
  </si>
  <si>
    <t>Разработка программы комплексного развития систем коммунальной инфраструктуры Отрадо-Кубанского сельского поселения Гулькевичского района</t>
  </si>
  <si>
    <t>Разработка программы комплексного развития систем коммунальной инфраструктуры Отрадо-Ольгинского сельского поселения Гулькевичского района</t>
  </si>
  <si>
    <t>Разработка программы комплексного развития систем коммунальной инфраструктуры сельского поселения Кубань Гулькевичского района</t>
  </si>
  <si>
    <t>Разработка программы комплексного развития систем коммунальной инфраструктуры Пушкинского сельского поселения Гулькевичского района</t>
  </si>
  <si>
    <t>Разработка программы комплексного развития систем коммунальной инфраструктуры Скобелевского сельского поселения Гулькевичского района</t>
  </si>
  <si>
    <t>Разработка программы комплексного развития систем коммунальной инфраструктуры Соколовского сельского поселения Гулькевичского района</t>
  </si>
  <si>
    <t>Разработка программы комплексного развития систем коммунальной инфраструктуры сельского поселения Союз Четырех Хуторов Гулькевичского района</t>
  </si>
  <si>
    <t>Разработка программы комплексного развития систем коммунальной инфраструктуры Тысячного сельского поселения Гулькевичского района</t>
  </si>
  <si>
    <t>8.2.</t>
  </si>
  <si>
    <t>8.2.1.</t>
  </si>
  <si>
    <t>8.2.2.</t>
  </si>
  <si>
    <t>8.2.3.</t>
  </si>
  <si>
    <t>8.2.4.</t>
  </si>
  <si>
    <t>8.2.5.</t>
  </si>
  <si>
    <t>8.2.6.</t>
  </si>
  <si>
    <t>8.2.7.</t>
  </si>
  <si>
    <t>8.2.8.</t>
  </si>
  <si>
    <t>8.2.9.</t>
  </si>
  <si>
    <t>8.2.10.</t>
  </si>
  <si>
    <t>8.2.11.</t>
  </si>
  <si>
    <t>8.2.12.</t>
  </si>
  <si>
    <t>8.2.13.</t>
  </si>
  <si>
    <t>8.2.14.</t>
  </si>
  <si>
    <t>8.2.15.</t>
  </si>
  <si>
    <t>Подготовка земельных участков для реализации инвестиционных проектов (инвестиционные площадки)</t>
  </si>
  <si>
    <t>Подготовка бизнес-планов</t>
  </si>
  <si>
    <t>Участие в презентационных мероприятиях</t>
  </si>
  <si>
    <t>Сопровождение инвестиционного портала</t>
  </si>
  <si>
    <t>ИТОГО ЭКОНОМИКА</t>
  </si>
  <si>
    <t>10. Развитие АПК</t>
  </si>
  <si>
    <t>ИТОГО РАЗВИТИЕ АПК</t>
  </si>
  <si>
    <t>11.1.1.</t>
  </si>
  <si>
    <t>Строительство завода по производству изделий из ячеистого бетона автоклавного твердения в промышленной зоне
 г. Гулькевичи</t>
  </si>
  <si>
    <t>11.1.2.</t>
  </si>
  <si>
    <t>Красносельское и Гирейское городские поселения Гулькевичского района</t>
  </si>
  <si>
    <t>11.1.3.</t>
  </si>
  <si>
    <t>ОАО «Блок»: Реконструкция крытого цеха по выпуску плит безопалубочного формования. Реконструкция фабрики по производству инертных материалов</t>
  </si>
  <si>
    <t>11.2.1</t>
  </si>
  <si>
    <t>11.2.2</t>
  </si>
  <si>
    <t xml:space="preserve">ОАО "Агропромышлен-ный строительный комбинат "Гулькевичский": Реконструкция цехов по производству железобетонных конструкций для жилых домов серии ПБКР-2С. </t>
  </si>
  <si>
    <t>11.2.3</t>
  </si>
  <si>
    <t>Капитальный ремонт пищеблоков общеобразовательных учреждений:  МБОУ СОШ № 4 г. Гулькевичи,  МБОУ СОШ  23 х.Тысячный</t>
  </si>
  <si>
    <t>Капитальный  ремонт общеобразовательных учреждений Гулькевичского района  - кровля, системы отопления, спортивные залы МАОУ СОШ № 1, 3 г.Гулькевичи, МБОУ СОШ № 2, 4, 5, 7 г.Гулькевичи, МБОУ СОШ № 6 х.Тельман, МБОУ СОШ №8 п.Комсомольский, МБОУ СОШ №9 с.Новоукраинское, МБОУ СОШ №10 п.Гирей, МБОУ СОШ №12 с.Майкопское, МБОУ СОШ №13 п.Венцы, МБОУ СОШ №14 с.Соколовское, МБОУ СОШ №16 п.Красеосельский, МБОУ СОШ №17 с.Отрадо-Ольгинское, МБОУ СОШ №19 ст.Скобелевская, МБОУ СОШ №22 п.Кубань, МБОУ СОШ №23 х.Тысячный, МБОУ СОШ №25 п.Ботаника</t>
  </si>
  <si>
    <t xml:space="preserve">Развитие системы дополнительного образования
</t>
  </si>
  <si>
    <t>Капитальный ремонт учреждений дополнительного образования детей МБДОУ ДОД ЦРТД иЮ, МБОУ ДОД ДЮСШ № 1</t>
  </si>
  <si>
    <t>2.3.1.</t>
  </si>
  <si>
    <t>2.4.1.</t>
  </si>
  <si>
    <t>2.4.2.</t>
  </si>
  <si>
    <t>2.4.3.</t>
  </si>
  <si>
    <t>Укрепление и модернизация материально-технической базы муниципальных учреждений дополнительного образования</t>
  </si>
  <si>
    <t>Укрепление и модернизация материально-технической базы муниципальных учреждений дошкольного образования</t>
  </si>
  <si>
    <t>Укрепление и модернизация материально-технической базы муниципальных учреждений общеобразовательных учреждений</t>
  </si>
  <si>
    <t>2.5.1.</t>
  </si>
  <si>
    <t>2.5.2.</t>
  </si>
  <si>
    <t>2.5.3.</t>
  </si>
  <si>
    <t>Курсы повышения квалификации работников дошкольных образовательных учреждений</t>
  </si>
  <si>
    <t>Курсы повышения квалификации работников общеобразовательных учреждений</t>
  </si>
  <si>
    <t>ОАО «Силикат»: Реконструкция автоклавного отделения, склада готовой продукции, весовой</t>
  </si>
  <si>
    <t>ИТОГО ПРОМЫШЛЕННОСТЬ</t>
  </si>
  <si>
    <t>ИТОГО ДОРОЖНОЕ ХОЗЯЙСТВО</t>
  </si>
  <si>
    <t>Капитальный ремонт и ремонт автомобильных дорог общего пользования местного значения</t>
  </si>
  <si>
    <t>Муниципальное образование Гулькевичский район, городские и сельские поселения Гулькевичского района</t>
  </si>
  <si>
    <t>ИТОГО ПРЕДУПРЕЖДЕНИЕ ЧС</t>
  </si>
  <si>
    <t>ИТОГО МОЛОДЕЖНАЯ ПОЛИТИКА</t>
  </si>
  <si>
    <t>Организация и проведение общественных работ</t>
  </si>
  <si>
    <t>ИТОГО ЗАНАТОСТЬ НАСЕЛЕНИЯ</t>
  </si>
  <si>
    <t>ИТОГО ПО ПРОГРАММЕ</t>
  </si>
  <si>
    <t xml:space="preserve">14. Молодежная политика </t>
  </si>
  <si>
    <t>14.1.</t>
  </si>
  <si>
    <t>14.2.</t>
  </si>
  <si>
    <t>14.3.</t>
  </si>
  <si>
    <t>14.4.</t>
  </si>
  <si>
    <t>14.5.</t>
  </si>
  <si>
    <t xml:space="preserve">15. Занятость населения </t>
  </si>
  <si>
    <t>15.1</t>
  </si>
  <si>
    <t>Сроки реализации</t>
  </si>
  <si>
    <t>ИТОГО ОБРАЗОВАНИЕ</t>
  </si>
  <si>
    <t>3.1.1.</t>
  </si>
  <si>
    <t>3.1.2.</t>
  </si>
  <si>
    <t>3.1.3.</t>
  </si>
  <si>
    <t>ИТОГО ФИЗИЧЕСКАЯ КУЛЬТУРА И СПОРТ</t>
  </si>
  <si>
    <t>Строительство биотехнологического завода по глубокой переработке 600 тонн зерна кукурузы в сутки на базе ООО «Крахмальный завод Гулькевичский»</t>
  </si>
  <si>
    <t>Строительство швейного цеха</t>
  </si>
  <si>
    <t>11.2.</t>
  </si>
  <si>
    <t>Реконструкция, модернизация существующих объектов промышленности</t>
  </si>
  <si>
    <t>Городские поселения Гулькевичского района</t>
  </si>
  <si>
    <t xml:space="preserve">Красносельское городское поселение Гулькевичского района </t>
  </si>
  <si>
    <t>12.Дорожное хозяйство</t>
  </si>
  <si>
    <t>12.1.</t>
  </si>
  <si>
    <t>13. Предупреждение ЧС</t>
  </si>
  <si>
    <t>13.1.</t>
  </si>
  <si>
    <t>Установка оборудования  и содержание МКУ «Единая дежурно-диспетчерская служба»</t>
  </si>
  <si>
    <t>13.2.</t>
  </si>
  <si>
    <t>Создание единой системы видеонаблюдения на территории МО Гулькевичский район, включая программное  обеспечение и обслуживание камер видеонаблюдения</t>
  </si>
  <si>
    <t>13.3.</t>
  </si>
  <si>
    <t>Установка видеокамер согласно типовому решению системы интеллектуального видеонаблюдения на территории МО Гулькевичский район</t>
  </si>
  <si>
    <t>13.4.</t>
  </si>
  <si>
    <t>Укрепление материально-технической базы ситуационного центра администрации МО Гулькевичский район (установка камер видеонаблюдения, прокладка кабеля для наращивания системы видеонаблюдения)</t>
  </si>
  <si>
    <t>13.5.</t>
  </si>
  <si>
    <t>Модернизация территориальной автоматизированной системы централизованного оповещения</t>
  </si>
  <si>
    <t xml:space="preserve">Мероприятия, направленные на гражданско-патриотическое воспитание </t>
  </si>
  <si>
    <t xml:space="preserve">Мероприятия, направленные на повышение творческого и интеллектуального развития молодых граждан </t>
  </si>
  <si>
    <t>Мероприятия, направленные на формирование здорового образа жизни</t>
  </si>
  <si>
    <r>
      <t>Мероприятия по организации трудовой занятости несовершеннолетних. Организация работы подростковых трудовых бригад</t>
    </r>
    <r>
      <rPr>
        <sz val="14"/>
        <rFont val="Times New Roman"/>
        <family val="1"/>
        <charset val="204"/>
      </rPr>
      <t xml:space="preserve"> </t>
    </r>
  </si>
  <si>
    <t xml:space="preserve">Мероприятия, направленные развитие молодежного туризма и активного отдыха </t>
  </si>
  <si>
    <t>1.5.1.</t>
  </si>
  <si>
    <t>1.3.1.</t>
  </si>
  <si>
    <t>1.3.2.</t>
  </si>
  <si>
    <t>2.2.1.</t>
  </si>
  <si>
    <t>Отрадо-Кубанское сельское поселение Гулькевичского района</t>
  </si>
  <si>
    <t>1.1.4.</t>
  </si>
  <si>
    <t>Гулькевичское городское поселение,  г.Гулькевичи, ул.Комсомольская, 165</t>
  </si>
  <si>
    <t>Гулькевичское городское поселение, г.Гулькевичи, ул. Комсомольская, 165</t>
  </si>
  <si>
    <t>ИТОГО ЗДРАВООХРАНЕНИЕ</t>
  </si>
  <si>
    <t>Оснащение медицинским технологическим оборудованием согласно табеля оснащения ЦРБ Гулькевичского района</t>
  </si>
  <si>
    <t>Гулькевичское городское поселение г.Гулькевичи, Комсомольская, 165</t>
  </si>
  <si>
    <t>Создание офиса врачей общей практики в селе Отрадо-Кубанское Гулькевичского района</t>
  </si>
  <si>
    <t>Реконструкция помещений под офис врача общей практики (на 3-х врачей) и амбулатории с дневным стационаром на 20 коек</t>
  </si>
  <si>
    <t>1.3.3</t>
  </si>
  <si>
    <t>сельское поселение Кубань Гулькевичского района</t>
  </si>
  <si>
    <t>Краевой бюджет</t>
  </si>
  <si>
    <t>Местный бюджет</t>
  </si>
  <si>
    <t>Внебюджетные средства</t>
  </si>
  <si>
    <t>1.1.</t>
  </si>
  <si>
    <t>Строительство и реконструкция учреждений здравоохранение</t>
  </si>
  <si>
    <t>1.1.1.</t>
  </si>
  <si>
    <t>1.1.3.</t>
  </si>
  <si>
    <t>Капитальный ремонт амбулатории села Майкопское</t>
  </si>
  <si>
    <t>Гулькевичское городское поселение, с.Майкопское</t>
  </si>
  <si>
    <t>Капитальный ремонт Отрадо-Ольгинской участковой больницы</t>
  </si>
  <si>
    <t>Отрадо-Ольгинское сельское поселение Гулькевичского района, с.Отрадо-Ольгинское</t>
  </si>
  <si>
    <t>1.1.5.</t>
  </si>
  <si>
    <t>Капитальный ремонт Отрадо-Кубанской участковой больницы</t>
  </si>
  <si>
    <t>1.1.7.</t>
  </si>
  <si>
    <t xml:space="preserve">Капитальный ремонт фельдшерско-акушерских пунктов </t>
  </si>
  <si>
    <t>Сельские поселения Гулькевичского района</t>
  </si>
  <si>
    <t>Гулькевичское городское поселение, г.Гулькевичи</t>
  </si>
  <si>
    <t>1.2.</t>
  </si>
  <si>
    <t>Укрепление и модернизация материально-технической базы муниципальных учреждений здравоохранения</t>
  </si>
  <si>
    <t>Городские и сельские поселения Гулькевич-ского района</t>
  </si>
  <si>
    <t>1.2.1.</t>
  </si>
  <si>
    <t>Оснащение медицинским оборудованием и мебелью отделений центральной районной больницы: родильного дома, детской поликлиники и женской консультации, лечебного корпуса №2 (хирургия)</t>
  </si>
  <si>
    <t>1.2.2.</t>
  </si>
  <si>
    <t>1.2.3.</t>
  </si>
  <si>
    <t>Оснащение медицинским оборудованием и мебелью амбулатории села Майкопского</t>
  </si>
  <si>
    <t>Гулькевичское городское поселение с.Майкопское</t>
  </si>
  <si>
    <t>1.3.</t>
  </si>
  <si>
    <t>Создание офисов врачей общей практики</t>
  </si>
  <si>
    <t>Создание офиса врачей общей практики в хуторе Чаплыгин Гулькевичского района</t>
  </si>
  <si>
    <t>Сельское поселение  Союз Четырех Хуторов Гулькевичского района, х.Чаплыгин</t>
  </si>
  <si>
    <t>1.4.</t>
  </si>
  <si>
    <t>Популяризация здорового образа жизни населения</t>
  </si>
  <si>
    <t>Городские и сельские поселения Гулькевичского района</t>
  </si>
  <si>
    <t>ВСЕГО</t>
  </si>
  <si>
    <t>1.5.</t>
  </si>
  <si>
    <t>Создание благоприятных условий для привлечения медицинских и фармацевтических работников для работы в медицинских учреждениях Гулькевичского района</t>
  </si>
  <si>
    <t xml:space="preserve">Единовременные выплаты молодым врачам на жилищно-бытовые нужды </t>
  </si>
  <si>
    <t>1.5.2.</t>
  </si>
  <si>
    <t>Строительство жилого дома для врачей</t>
  </si>
  <si>
    <r>
      <t>2.</t>
    </r>
    <r>
      <rPr>
        <b/>
        <sz val="7"/>
        <rFont val="Times New Roman"/>
        <family val="1"/>
        <charset val="204"/>
      </rPr>
      <t xml:space="preserve">    </t>
    </r>
    <r>
      <rPr>
        <b/>
        <sz val="14"/>
        <rFont val="Times New Roman"/>
        <family val="1"/>
        <charset val="204"/>
      </rPr>
      <t>Образование</t>
    </r>
  </si>
  <si>
    <t>2.1.</t>
  </si>
  <si>
    <t>Строительство и реконструкция учреждений дошкольного образования</t>
  </si>
  <si>
    <t>2.1.1.</t>
  </si>
  <si>
    <t>2.1.2.</t>
  </si>
  <si>
    <t>Подготовка проектно-сметной документации на строительство дошкольного учреждения в с.Новоукраинское и реконструкцию МБДОУ № 2 г.Гулькевичи</t>
  </si>
  <si>
    <t>Гулькевичское городское и Новоукраинское сельское поселения Гулькевичского района</t>
  </si>
  <si>
    <t>2.1.3.</t>
  </si>
  <si>
    <t>Строительство  новых дошкольных учреждений:  в с.Новоукраинское на 280 мест; в г.Гулькевичи на 210 мест; в пос.Гирей на 160 мест, в с.Майкопское на 110 мест</t>
  </si>
  <si>
    <t>Новоукраинское сельское,  Гулькевичское и Гирейское городские поселения Гулькевичского района</t>
  </si>
  <si>
    <t>2.1.4.</t>
  </si>
  <si>
    <t>Реконструкция дошкольных учреждений: МБДОУ д/с № 2 г.Гулькевичи (20 мест); х.Духовский (40 мест);  ст.Скобелевская (40 мест)</t>
  </si>
  <si>
    <t>Гулькевичское городское поселение Гулькевичского района, сельские поселения  Гулькевичского района Венцы-Заря, Скобелевское</t>
  </si>
  <si>
    <t>2.2.</t>
  </si>
  <si>
    <t xml:space="preserve">Строительство и реконструкция учреждений общего образования </t>
  </si>
  <si>
    <t>Гулькевичское городское и Тысячное сельское поселения  Гулькевичского района</t>
  </si>
  <si>
    <t>2.2.2.</t>
  </si>
  <si>
    <t>Капитальный ремонт спортивных залов общеобразовательных учреждений: МАОУ СОШ № 3, МБОУ СОШ № 4 МБОУ СОШ № 5, МБОУ СОШ № 7 г.Гулькевичи, МБОУ СОШ № 15 с.Отрадо-Кубанское</t>
  </si>
  <si>
    <t xml:space="preserve">Гулькевичское городское и Отрадо-Кубанское сельское поселения Гулькевичского района  </t>
  </si>
  <si>
    <t>2.2.3.</t>
  </si>
  <si>
    <t>Сельские поселения Венцы-Заря  и Соколовское Гулькевичского района</t>
  </si>
  <si>
    <t>2.2.4.</t>
  </si>
  <si>
    <t>2.3.</t>
  </si>
  <si>
    <t>Гулькевичское городское поселение  Гулькевичского района</t>
  </si>
  <si>
    <t>2.4.</t>
  </si>
  <si>
    <t>Укрепление и модернизация материально-технической базы муниципальных учреждений образования</t>
  </si>
  <si>
    <t>2.5.</t>
  </si>
  <si>
    <t>Подготовка и переподготовка кадров муниципальных учреждений образования</t>
  </si>
  <si>
    <r>
      <t>3.</t>
    </r>
    <r>
      <rPr>
        <b/>
        <sz val="7"/>
        <rFont val="Times New Roman"/>
        <family val="1"/>
        <charset val="204"/>
      </rPr>
      <t xml:space="preserve">    </t>
    </r>
    <r>
      <rPr>
        <b/>
        <sz val="14"/>
        <rFont val="Times New Roman"/>
        <family val="1"/>
        <charset val="204"/>
      </rPr>
      <t>Физическая культура и спорт</t>
    </r>
  </si>
  <si>
    <t>3.1.</t>
  </si>
  <si>
    <t>Строительство и реконструкция муниципальных спортивных сооруженийучреждений</t>
  </si>
  <si>
    <r>
      <t>Капитальный ремонт спортивного комплекса «Молодость»</t>
    </r>
    <r>
      <rPr>
        <sz val="12"/>
        <rFont val="Calibri"/>
        <family val="2"/>
        <charset val="204"/>
      </rPr>
      <t xml:space="preserve"> </t>
    </r>
  </si>
  <si>
    <t>Соколовское сельское поселение Гулькевичского района, с.Соколовское</t>
  </si>
  <si>
    <t>Капитальный ремонт плоскостных спортивных сооружений у спорткомплекса «Звездный»</t>
  </si>
  <si>
    <t>Гулькевичское городское поселение Гулькевичского района, г.Гулькевичи</t>
  </si>
  <si>
    <t>Капитальный ремонт стадиона «Венец»</t>
  </si>
  <si>
    <t>Гулькевичское городское поселение  г.Гулькевичи</t>
  </si>
  <si>
    <t>3.2.</t>
  </si>
  <si>
    <t>Укрепление и модернизация материально-технической базы муниципальных спортивных учреждений</t>
  </si>
  <si>
    <t>3.3.</t>
  </si>
  <si>
    <t>Строительство и обустройство многофункциональных спортивных площадок</t>
  </si>
  <si>
    <t>3.4.</t>
  </si>
  <si>
    <t>Участие сборных команд муниципального образования в чемпионатах и первенствах Краснодарского края по культивируемым видам спорта</t>
  </si>
  <si>
    <t>4. Культура</t>
  </si>
  <si>
    <t>4.1.</t>
  </si>
  <si>
    <t>Развитие муниципальных культурно-досуговых учреждений</t>
  </si>
  <si>
    <t>Поддержка фестивальной деятельности, проведение социально-значимых культурно-досуговых мероприятий, участие в конкурсах на различных уровнях</t>
  </si>
  <si>
    <t>Реализация проектов, направленных на пропаганду книги и чтения</t>
  </si>
  <si>
    <t>Стимулирование работников культуры на повышение качества предоставляемых услуг путем утверждения номинации «Лучший работник культуры», «лучший коллектив самодеятельного творчества</t>
  </si>
  <si>
    <t>4.2.</t>
  </si>
  <si>
    <t>Укрепление и модернизация материально-технической базы муниципальных учреждений культуры</t>
  </si>
  <si>
    <t>Комплектование библиотечных фондов МБУК «МЦРБ муниципального образования Гулькевичский район»</t>
  </si>
  <si>
    <t xml:space="preserve">Капитальный ремонт зданий 16 муниципальных учреждений культуры городских и сельских поселений Гулькевич-ского района (домов культуры и клубов) </t>
  </si>
  <si>
    <t>Городские и сельские поселения Гулькевичскго района</t>
  </si>
  <si>
    <t>Строительство павильона МБУК «Историко-краеведческий музей муниципального образования Гулькевичский район»</t>
  </si>
  <si>
    <t>Материально-техническое оснащение муниципальных учреждений культуры, приобретение музыкального оборудования, сценических костюмов  (21 учреждение)</t>
  </si>
  <si>
    <t>4.3.</t>
  </si>
  <si>
    <t>Создание и развитие детских школ искусств</t>
  </si>
  <si>
    <t>Строительство нового здания детской музыкальной школы на 600 учащихся</t>
  </si>
  <si>
    <t>Поддержка молодых дарований</t>
  </si>
  <si>
    <t>4.4.</t>
  </si>
  <si>
    <t>Модернизация и текущий ремонт кинозалов МАУК ЦДК «Зодиак»</t>
  </si>
  <si>
    <t>4.5.</t>
  </si>
  <si>
    <t>Подготовка, переподготовка, повышение квалификации кадров муниципальных учреждений культуры</t>
  </si>
  <si>
    <t>Городские и сельские поселения Гулькевичско-го района</t>
  </si>
  <si>
    <t>5.Топливно-энергетический комплекс</t>
  </si>
  <si>
    <t>5.1.</t>
  </si>
  <si>
    <t>5.2.</t>
  </si>
  <si>
    <t>Реконструкция и строительство объектов электроснабжения</t>
  </si>
  <si>
    <t>5.2.1.</t>
  </si>
  <si>
    <t>Гулькевичское городское поселение Гулькевичского района</t>
  </si>
  <si>
    <t>5.2.2.</t>
  </si>
  <si>
    <t>Красносельское городское поселение Гулькевичского района</t>
  </si>
  <si>
    <t>5.2.4.</t>
  </si>
  <si>
    <t>Реконструкция КТП-123, реконструкция ВЛ-0,4 кВ</t>
  </si>
  <si>
    <t>5.2.5.</t>
  </si>
  <si>
    <t>Реконструкция КТП-Ж1-105 и КТП-Ж1 -110, реконструкция ВЛ-0,4 кВ</t>
  </si>
  <si>
    <t>5.2.6.</t>
  </si>
  <si>
    <t>Реконструкция КТП-58, реконструкция ВЛ-0,4 кВ</t>
  </si>
  <si>
    <t>Гирейское городское поселение Гулькевичского района</t>
  </si>
  <si>
    <t>5.2.7.</t>
  </si>
  <si>
    <t>Реконструкция РП-215, с заменой на КТПП, реконструкция ВЛ-0,4 кВ</t>
  </si>
  <si>
    <t>ИТОГО ТОПЛИВНО-ЭНЕРГЕТИЧЕСКИЙ КОМПЛЕКС</t>
  </si>
  <si>
    <t>6. Жилищно-коммунальное хозяйство</t>
  </si>
  <si>
    <t>6.1. Коммунальное хозяйство</t>
  </si>
  <si>
    <t>6.1.1.</t>
  </si>
  <si>
    <t>6.1.2.</t>
  </si>
  <si>
    <t>Реконструкция и строительство объектов теплоснабжения</t>
  </si>
  <si>
    <t>6.1.2.1</t>
  </si>
  <si>
    <t xml:space="preserve">Децентрализация системы отопления многоквартирных домов по ул.Советская с.Пушкинское: перевод на автономные источники теплоснабжения </t>
  </si>
  <si>
    <t>Пушкинское сельское поселение Гулькевичского района</t>
  </si>
  <si>
    <t xml:space="preserve"> </t>
  </si>
  <si>
    <t>6.2. Благоустройство</t>
  </si>
  <si>
    <t>6.2.1.</t>
  </si>
  <si>
    <t xml:space="preserve">Строительство, реконструкция, капитальный ремонт, ремонт, содержание тротуаров населенных пунктов  поселений </t>
  </si>
  <si>
    <t>6.2.2.</t>
  </si>
  <si>
    <t>Строительство и обустройство детских игровых площадок</t>
  </si>
  <si>
    <t>6.2.3.</t>
  </si>
  <si>
    <t>Модернизация системы наружного освещения. Реконструкция и ремонт уличного освещения городских и сельских поселений Гулькевичского района</t>
  </si>
  <si>
    <t>ИТОГО:</t>
  </si>
  <si>
    <t>ИТОГО благоустройство</t>
  </si>
  <si>
    <t>ИТОГО ЖКХ</t>
  </si>
  <si>
    <r>
      <t>7.</t>
    </r>
    <r>
      <rPr>
        <b/>
        <sz val="7"/>
        <rFont val="Times New Roman"/>
        <family val="1"/>
        <charset val="204"/>
      </rPr>
      <t xml:space="preserve">     </t>
    </r>
    <r>
      <rPr>
        <b/>
        <sz val="14"/>
        <rFont val="Times New Roman"/>
        <family val="1"/>
        <charset val="204"/>
      </rPr>
      <t>Обеспечение доступности жилья</t>
    </r>
  </si>
  <si>
    <t>7.1.</t>
  </si>
  <si>
    <r>
      <t>8.</t>
    </r>
    <r>
      <rPr>
        <b/>
        <sz val="7"/>
        <rFont val="Times New Roman"/>
        <family val="1"/>
        <charset val="204"/>
      </rPr>
      <t xml:space="preserve">     </t>
    </r>
    <r>
      <rPr>
        <b/>
        <sz val="14"/>
        <rFont val="Times New Roman"/>
        <family val="1"/>
        <charset val="204"/>
      </rPr>
      <t>Архитектура и градостроительство</t>
    </r>
  </si>
  <si>
    <t>8.1.</t>
  </si>
  <si>
    <t>Подготовка документов территориального планирования.  Внесение изменений в схему территориального планирования</t>
  </si>
  <si>
    <t>в том числе</t>
  </si>
  <si>
    <t>План</t>
  </si>
  <si>
    <t>Факт</t>
  </si>
  <si>
    <t>№ п/п</t>
  </si>
  <si>
    <t>Наименование мероприятия (объекты)¹</t>
  </si>
  <si>
    <t>Объем финансирования, тыс. руб.</t>
  </si>
  <si>
    <t>Наименование поселения</t>
  </si>
  <si>
    <t>Примечание²</t>
  </si>
  <si>
    <t>ИТОГО</t>
  </si>
  <si>
    <t>МЦП «Врачебные кадры»: единовременные выплаты на жилищно-бытовые нужды в размере 500 тыс. руб. при заключении трудового договора сроком на 10 лет, в размере 250 тыс. рублей при заключении дополнительного соглашения к трудовому договору сроком на 6 лет. Вновь принято на работу в учреждения здравоохранения 7 врачей, то позволило улучшить показатель обеспеченности врачебныи кадрами на 4%.</t>
  </si>
  <si>
    <t>мероприятие выполнено в запланированном объеме, финансирование меры осуществлялось в рамках  реализации КЦП «Развитие образования в Краснодарском крае на 2011-2015 годы», ДМЦП «Комплексные меры по охране здоровья учащихся и работников, обеспечению безопасности, улучшению материально-технической базы общеобразовательных учреждений в муниципальном образовании Гулькевичский район» на 2009 – 2013 г.г., что позволило повысить уровень противопожарной и антитеррористической безопасности</t>
  </si>
  <si>
    <t>мероприятие выполнено в запланированном объеме: в 2013г. в ЗМР г.Гулькевичи построена спортивная площадка, оборудована и введена в эксплуатацию, что позволило дополнительно увеличить число занимающихся спортом на 250 человек.</t>
  </si>
  <si>
    <t>выполнено в рамках ДМЦП "Развитие культуры муниципального образования Гулькевичский район на 2012-2014 годы». Творческие коллективы приняли участие в 55-ти конкурсах различных уровней, повысилось качество культурно-массовых мероприятий. Всего  проведено 10511 мероприятий</t>
  </si>
  <si>
    <t>выполнено в запланированном объеме. Библиотеками поселений осуществлена подписка на периодические издания, что позволяет улучшить качество библиотечных услуг. В 2013 году организованно проведение мероприятия"Библио-ночь", направленное на пропаганду книги и чтения</t>
  </si>
  <si>
    <r>
      <t>выполнено в рамках ДМЦП "Развитие культуры</t>
    </r>
    <r>
      <rPr>
        <sz val="14"/>
        <rFont val="Calibri"/>
        <family val="2"/>
        <charset val="204"/>
      </rPr>
      <t xml:space="preserve"> </t>
    </r>
    <r>
      <rPr>
        <sz val="12"/>
        <rFont val="Times New Roman"/>
        <family val="1"/>
        <charset val="204"/>
      </rPr>
      <t>муниципального образования Гулькевичский район на 2012-2014 годы». В 2013 году премией "Лучший работник культуры" награждено 10 работников культуры</t>
    </r>
  </si>
  <si>
    <t>в виду недостактка средств в бюджете городских и сельских поселений, мероприятие профинансировано на 38,4% от запланированногог объема</t>
  </si>
  <si>
    <t>Ввиду недофинансирования из средств краевого бюджета (33,2% от запланированного объема) завершение капитального ремонта МУК ЦДК "Лукоморье" перенесено на II квартал 2014 года</t>
  </si>
  <si>
    <t>проведены торги на право заключение договора на подготовку ПСД, финансирование строительства будет осуществлятьсяза счет средств местного (районного) бюджета. Срок строительства перенесен на 2014 год году</t>
  </si>
  <si>
    <t>в виду недостактка средств в бюджете городских и сельских поселений мероприятие профинансировано не полном объеме (30,8%)</t>
  </si>
  <si>
    <t>выполнено в запланированном объеме. Улучшилось материально-техническое состояние школ дополнительного образования: произведена замена оконных и дверных блоков в ДШИ п. Кубань и  ДМШ г. Гулькевичи, произведен перенос газового оборудования в отдельное помещение в ДМШ г. Гулькевичи, осуществлен ремонт лестничных проемов в ДШИ г. Гулькевичи, приобретены 2 интерактивных доски, приобретены новые сценические костюмы для детских коллективов</t>
  </si>
  <si>
    <t>выполнено в полном объеме в рамках ДМЦП "Развитие культуры муниципального образования Гулькевичский район на 2012-2014 годы», стипендию в 2013г. получили 10 лучших учащихся школ дополнительного образования</t>
  </si>
  <si>
    <t>выполнено в пределах финансирования из местного бюджета и внебюджетных источников</t>
  </si>
  <si>
    <t xml:space="preserve">мероприятие не выполнено в связи с отсутствием средств у инвестора. </t>
  </si>
  <si>
    <t xml:space="preserve">мероприятие не выполнено в связи с тем, что не включено в перечень мероприятий КЦП   </t>
  </si>
  <si>
    <t xml:space="preserve">мероприятие выполнено за счет средств ОАО "НЭСК-электросети". В результате чего улучшилось качество электроснабжения жителей п.Красносельский </t>
  </si>
  <si>
    <t xml:space="preserve">мероприятия в 2013 году профинасировано за счет внебюджетных источников в запланированном объеме. В ходе проведенных мероприятий заменены более 10 км водопроводных сетей и 300 м сетей водоотведения. Результатом стало уменьшение количества аварий на сетях водоснабжения, что улучшило качество предоставления коммунальных услуг на территориии Гулькевичского района. Так же отмечено снижение суммарного объема утечек в целом по предприятию МП "Водоканал", это является неоспоримым положительным эффектом.  </t>
  </si>
  <si>
    <t xml:space="preserve">мероприятия в 2013 году профинасировано за счет внебюджетных источников в запланированном объеме. Осуществлен монтаж двух блочных модульных котельных на территории с. Пушкинское. Осуществлен перевод систем отопления квартир 7 многоквартирных домов на автономные источники тепла. Повысилось качество предоставление коммунальной услуги теплоснабжения. Уменьшились затраты теплоснабжающего предприятия на энергоносители, что имеет не малую роль в функционировании предприятия. Для населения уменьшилась общая сумма платы за коммунальные услуги. </t>
  </si>
  <si>
    <t xml:space="preserve">мероприятие реализовано в полном объеме за счет средств местного бюджета. В 2013 г. выполнялись работы по капитальному ремонту (прокладке) тротуаров общественных мест. Данные мероприятия позволили улучшить архитектурный облик населенных пунктов Гулькевичского района, повысить его привликательность для населения, облегчить доступ к общественным местам маломобильным гражданам, а также гражданам пожилого возраста и инвалидам. </t>
  </si>
  <si>
    <t>за 2013 г. получили субсидии на приобретение жилья - 1 семья (Гулькевичское гор. поселение)
 В графу «краевой бюджет» включены также средства федерального бюджета</t>
  </si>
  <si>
    <t>причиной невыполнения мероприятия в запланированные сроки послужило отсутствие средств в бюджете поселения, срок реализации будут перенесены на 2015г.</t>
  </si>
  <si>
    <t>в рамках МЦП поддержки малого и среднего предпринимательства в МО Гулькевичский район на 2012-2014 годы на мероприятия по субсидированию части затрат СМП на ранней стадии деятельности в части приобретения основных средств направлено 783 тыс. руб. из средств краевого и местного бюджетов: оказана поддержка 4 предпринимателям, ставшим на налоговый учет в ранние сроки. На участие в краевых выставочно-ярмарочных мероприятиях, форумах, общероссийских и международных выставках, конкурсах, подготовку презентационных материалов использовано 1,7 млн. руб. средств местного бюджета.</t>
  </si>
  <si>
    <t>мероприятие реализовано в полном объеме . В 2013 году за счет средства местного бюджета подготовлены 28 земельных участков для реализации инвестиционных проектов (инвестиционные площадки)</t>
  </si>
  <si>
    <t>мероприятие реализовано в полном объеме.  При проведении процедуры торгов была достигнута экономия денежных средств. За счет средств местного бюджета подготовлены 3 бизнес-плана инвестиционных проектов (строительство швейного цеха, строительство торгового центра, строительство детского развекательного комплекса с объектами общественного питания), котроые были представлены на XII международном инвестиционном форуме "Сочи 2013"</t>
  </si>
  <si>
    <t>мероприятие реализовано в полном объеме, при проведении процедуры торгов была достигнута экономия бюджетных средств. Участие в XII международном инвестиционном форуме "Сочи 2013"</t>
  </si>
  <si>
    <t>мероприятие реализовано в полном объеме за счет средств местного бюджета. На инвестиционном портале еженедельно размещается информация в сфере инвестиционного развития федерального, краевого и муниципального уровня</t>
  </si>
  <si>
    <t>В 2013 году МКУ МФЦ стал осуществлять деятельность в новом благоусторенном здании с организованным подъездом и стоянкой для автомобилей. В 2013 годуъ за получением государственных муниципальных услуг обратилось и получили таковые 47,5 тыс. чел., что на 500 чел. больше соответствующего периода 2012г.</t>
  </si>
  <si>
    <t>согласно ФЦП "Социальное  развитие села до 2013 года" улучшили свои жилищныеусловия 7 семей молодых специалистов, проживающих в сельской местности.Сумма полученных субсидий составила 6755 тыс. руб. что на 18,6% больше 2012 года</t>
  </si>
  <si>
    <t>согласно государственной программе и мероприятиям по развитию животноводства в части субсидирования затрат наприобретение племенного поголовья, субсидии на поддержку племенного животноводства полученно меньше запланированного на 60% в связи с не осуществлением запланированного приобретения племенного поголовья свиней в ЗАО "Племзавод Гулькевичский"</t>
  </si>
  <si>
    <t>согласно КЦП "Развитие малых форм хозяйствования в АПК на территории Краснодарского края на 2012-2015гг" получено субсидий в 2013г на возмещение части затрат по строительству теплиц для выращивания овощей на 15% больше 2012 г., в связи с этим увличилось производство овощей на 11,3% к 2012г.</t>
  </si>
  <si>
    <t>по генеральному плану зона местоположения земельного участка не соответствовала заявленному объекту. Для получения разрешения на строительство требовалось внесение изменений в градостроительную документацию, что скзалось на перенос начала реализации проекта на более поздний срок и снижение объемов финансирования.</t>
  </si>
  <si>
    <t xml:space="preserve">техническое задание к заявке на открытие кредитной линии находится на экспертизе во Внешэкономбанке, в связи с чем реализация проекта в 2013 году не началась (ожидалось завершение рассмотрения заявки и получение кредитных средств к концу 3 квартала 2013г.) </t>
  </si>
  <si>
    <t xml:space="preserve">оформление земельно-разрешительной документации не было завершено в 2013 году, так как была необходимость внесения изменений в градостроительную документацию. 28.01.2014г. земельный участок площадью 1049 кв.м предоставлен с торгов Кондрашовой С.Н. для реализации данного проекта </t>
  </si>
  <si>
    <t>мероприятия реализованы в полном объеме за счет средств инвестора</t>
  </si>
  <si>
    <t>мероприятие реализовано частично в связи с недостатком денежных средств у инвестора для его финансирования</t>
  </si>
  <si>
    <t xml:space="preserve">мероприятие реализовано в запланированном объемеза счет средств инвестора </t>
  </si>
  <si>
    <t>реализация мероприятий в 2013 году осуществлена за счет краевого и местного бюджетов в пределах выделенных средств. В результате реализации мероприятий в городских и сельских населенных пунктах Гулькевичского райогна отремонтировано 25,8 км дорог и тротуаров</t>
  </si>
  <si>
    <t>в рамках реализации МЦП «Безопасный район» на 2011-2014 годы. Установлены 14 АПК видеоконтроля и видеофиксации, что в дальнейшем позволит снизить количество дорожно-транспортных происшествий.</t>
  </si>
  <si>
    <t>в связи с недостатком средств в бюджете финансирование мероприятия планируется осуществить в 2014 году</t>
  </si>
  <si>
    <t>недостаток денежных средств в бюджете</t>
  </si>
  <si>
    <t>мероприятие профинансировано из местного бюджета в пределах выделенных средств. Организовано проведение спрортивных соревнований, профилактических акций, лекций. Всего в 2013 году проведено 106 мероприятий, в корторых приняли участие 5175 чел.</t>
  </si>
  <si>
    <t>мероприятие выполнено в пределах средств, выделенных из средств местного бюджета на организацию трудовой деятельности несовершеннолетних в возрасте от 14 до 18 лет. За 2013 год трудоустроено 922 чел.</t>
  </si>
  <si>
    <t>мероприятие выполнено в полном объеме. Организованы туристические походы, соревнования, оздоровительные лагери. Всего в 2013 году проведено 40 мероприятий, в которых приняли участие 1398 человек.</t>
  </si>
  <si>
    <t>в рамках государственной программы по организации и проведению общественных работ и КЦП "Содействие занятости населения КК на 2011-2013гг."на оплачиваемые общественные работыв 2013 году трудоустоено 276 человек из числа безработных граждан</t>
  </si>
  <si>
    <t>в рамках ВЦП поддержки малого и среднего предпринимательства в МО Гулькевичский район на 2014г. на мероприятия по субсидированию части затрат СМП на ранней стадии деятельности в части приобретения основных средств направлено 800 тыс. руб. из средств краевого и местного бюджетов: оказана поддержка 3 ИП, ставшим на налоговый учет в ранние сроки. На участие в краевых выставочно-ярмарочных мероприятиях, форумах, общероссийских и международных выставках, конкурсах, подготовку презентационных материалов использовано 2,348  млн. руб. средств местного бюджета.</t>
  </si>
  <si>
    <t xml:space="preserve">В 2014 году в МКУ МФЦ функционируют 19 окон. В 7 из них прием ведется по принципу «одного окна». Открыты удаленные рабочие места МФЦ в Красносельском городском и  Соколовском сельском поселениях Гулькевичского района. В 2014 году за получением государственных муниципальных услуг обратилось и получили таковые 52 тыс. чел., что  на чел. больше соответствующего периода 2013г.
</t>
  </si>
  <si>
    <t>согласно государственной программе и мероприятиям по развитию растениеводства в части поддержки элитного семеноводства на приобретение элитных семян получено  средств в 4 раза меньше против запланированного  по причине того, что в министерстве сельского хозяйства РФ не были предусмотрены субсидии на элитные семена картофеля</t>
  </si>
  <si>
    <t>мероприятияе выполнено частично, финансирование из краевого бюджета и внебюджетных источников - в пределах выделенных средств</t>
  </si>
  <si>
    <t>в рамках государственной программы по организации и проведению общественных работ и ВЦП "Содействие занятости населения КК на 2014-2016гг."на оплачиваемые общественные работыв 2014 году трудоустоено 252 человека из числа безработных граждан</t>
  </si>
  <si>
    <t>выполнено в рамках Постановления администрации муниципального образования «Об утверждении перечня мероприятий по реализации государственной политики в области культуры на территории муниципального образования Гулькевичский район на 2014 год».Творческие коллективы приняли участие в 56-ти конкурсах различных уровней,  проведено 10778 мероприятий</t>
  </si>
  <si>
    <t>выполнено в запланированном объеме. Библиотеками поселений осуществлена подписка на периодические издания, что позволяет улучшить качество библиотечных услуг. В 2014 году организованно проведение мероприятия"Библионочь", направленное на пропаганду книги и чтения, «По волнам памяти», проведен краевой семинар-практикум</t>
  </si>
  <si>
    <t>в 2014 году премией "Лучший работник культуры" награждено 10 работников культуры</t>
  </si>
  <si>
    <t>Поддержка фестивальной деятельности, проведение социально-значимых культурно-досуговых меропри-ятий, участие в конкурсах на различных уровнях культурно-досуговыми учрежде-ниями поселений (22 учреждения)</t>
  </si>
  <si>
    <t>мероприятие профинансировано из бюджетов городских  и сельских поселений в пределах выделенных средств - 60,8% от запланированного объема. Объем расходов из внебюджетных источников превысил плановые значения в 5 раз, что связано с расширением внебюджетной деятельности учреждений культуры</t>
  </si>
  <si>
    <t>выполнено в пределах выделенных из бюджета средств.В 2014 году библиотечный фонд увеличился на 9,2% к уровню 2013 года</t>
  </si>
  <si>
    <t>мероприятие выполнено в пределах выделенных средств из краевого и местного бюжетов, проиведен капитальный ремонт систем отопления, автоматической пожарной сигнализации, водоснабжения и санузлов в 3-х учреждениях культуры, завершены работы по ремонту зрительного зала МБУК КДЦ "Лукоморье". В 2015 году учреждениями культуры поданы заявки на участие в Государственной программе «Развитие культуры» для осуществления капитальных ремонтов зданий.</t>
  </si>
  <si>
    <t>ввиду недостатка средст в бюджете муниципального образованияГулькевичский район, сроки реализации мероприятия( строительство) перенесены на 2016 год</t>
  </si>
  <si>
    <t>ввиду недостатка средств местного бюджета, сроки реализации мероприятия перенесены на на более поздние сроки</t>
  </si>
  <si>
    <t>мероприятие выполнено в пределах выделенных средств из краевого и местного бюжетов. Приобретены музыкальные инструменты, мебель, офисная техника, произведен ремонт кровли МБОУ ДОД ДМШ г.Гулькевичи</t>
  </si>
  <si>
    <t>выполнено в полном объеме, в 2014г. Стипендиатами стали 10 лучших учащихся школ дополнительного образования</t>
  </si>
  <si>
    <t>мероприятие профинансировано в пределах имеющихся средств МАУК ЦДК "Зодиак". В 2014 году проведена замена экрана, приобретено сценическое и звуковое оборудование</t>
  </si>
  <si>
    <t>за счет средств бюджета МО Гулькевичский район и внебюджетных средств (собственных средств учреждений культуры) в 2014 году обучение прошли 90 работников учреждений культуры и дополнительного образования</t>
  </si>
  <si>
    <t>49,2</t>
  </si>
  <si>
    <t>финансирование мероприятия осуществлялось за счет средств местного бюджета в пределах выделенных средств. Проведены мероприятия: концертно-развлекательные программы посвященные Дню России; Митинг посвященный "Дню Памяти и скорби", освобождению г. Гулькевичи от немецко-фашистских захватчиков, День Победы; месячник оборонно-патриотической и военно-патриотической работы, акции, круглые столы и спортивные мероприятия; Автопробег по местам боевой славы, посвященные Дню защитника Отечества; фестиваль героико-патриотической песни "Пою мое Отечество" и др.</t>
  </si>
  <si>
    <t>17,3</t>
  </si>
  <si>
    <t>120</t>
  </si>
  <si>
    <t>мероприятие профинансировано из местного бюджета в пределах выделенных средств. В 2014 году проведены мероприятия: акции в рамках Международного дня борьбы с наркоманией, "Антитабак"; тематические программы "Здоровый образ жизни", спортивные мероприятия с беседой "Ваше отношение к здоровому образу жизни", молодежный фестиваль уличных видов спорта и дворовых игр "Здоровое поколение", соревнования по футболу, автопробег "Мы выбираем жизнь" и другие акции, тематические программы, викторины, лектории</t>
  </si>
  <si>
    <t>2429,5</t>
  </si>
  <si>
    <t>мероприятие по организации трудовой деятельности несовершеннолетних в возрасте от 14 до 18 лет выполнено за счет средств местного бюджета в запланированном объеме. За 2014 год - трудоустроено 1020 чел.</t>
  </si>
  <si>
    <t>428,2</t>
  </si>
  <si>
    <t>мероприятие выполнено в полном объеме. Организованы туристические походы, соревнования, оздоровительные лагери. Всего в 2014 году проведено 98 мероприятий, в которых приняли участие 3628 человек.</t>
  </si>
  <si>
    <t>Капитальный ремонт автомобильных дорог общего пользования Гулькевичского городского поселения (ул.Горького от ул. Комсомольской до ул. Короткова, Кирова  от ул. Привокзальной до ул. Симонова, ул. Некрасова от ул. Привокзальной до ул. Короткова,   ул. Садовой  с.Майкопское)</t>
  </si>
  <si>
    <t>в виду отстутствия средств у инвестора реализация мероприятия перенесены на 2015 год</t>
  </si>
  <si>
    <t>мероприятие реализовано в полном объеме, при проведении процедуры торгов была достигнута значительная  экономия бюджетных средств. Участие в XIII международном инвестиционном форуме "Сочи 2014"</t>
  </si>
  <si>
    <t>мероприятие реализовано в полном объеме. За счет средств местного бюджета подготовлены 15 бизнес-планов инвестиционных проектов, представленных на XIII международном инвестиционном форуме "Сочи 2014"</t>
  </si>
  <si>
    <t>мероприятие реализовано в полном объеме, завершена реконструкция автоклавного отделения склада готовой продукции</t>
  </si>
  <si>
    <t>Форма № 2</t>
  </si>
  <si>
    <t>Информация о реализации инвестиционных проектов на территории муниципального образования Гулькевичский район, утвержденных Программой социально-экономического развития муниципального образования Гулькевичский район на 2013-2017 годы, по состоянию на 31 декабря 2014 года</t>
  </si>
  <si>
    <t xml:space="preserve">№ п/п </t>
  </si>
  <si>
    <t xml:space="preserve">Наименование отрасли (код ОКВЭД) </t>
  </si>
  <si>
    <t>Наименование инвестиционного проекта ¹</t>
  </si>
  <si>
    <t>Место реализации (адрес)</t>
  </si>
  <si>
    <t>Период реализации</t>
  </si>
  <si>
    <t>Сумма инвестиций, тыс. руб.</t>
  </si>
  <si>
    <t>Освоение (на 31.12.2014)</t>
  </si>
  <si>
    <t>Текущая стадия реализации проекта</t>
  </si>
  <si>
    <t>Соблюдение сроков реализации проекта</t>
  </si>
  <si>
    <t xml:space="preserve">Инвестиционные проекты со сроком окончания в 2013 году </t>
  </si>
  <si>
    <t>Обрабатывающие производства  (26.40)</t>
  </si>
  <si>
    <t xml:space="preserve"> Реконструкция ОАО "Силикат"</t>
  </si>
  <si>
    <t>г.Гулькевичи, пром. зона</t>
  </si>
  <si>
    <t>2008 - 2013 гг.</t>
  </si>
  <si>
    <t>реализован</t>
  </si>
  <si>
    <t>соблюдены</t>
  </si>
  <si>
    <t xml:space="preserve">Инвестиционные проекты, реализуемые в 2013-2017 годах </t>
  </si>
  <si>
    <t>Обрабатывающие производства (ОКВЭД 26.6)</t>
  </si>
  <si>
    <t>Строительство завода по производству изделий из ячеистого бетона автоклавного твердения в промышленной зоне г.Гулькевичи</t>
  </si>
  <si>
    <t>Гулькевич-ский р-н, примерно в 570 м на северо-восток от пересечения автодорог г.Гулькевичи - с.Майкопское - ОАО "СК ЗСК"</t>
  </si>
  <si>
    <t>2012 - 2014  гг.</t>
  </si>
  <si>
    <t>в стадии завершения, текущая стадия - пуско-наладочные работы оборудования</t>
  </si>
  <si>
    <t>ввод в эксплуатацию намечен на апрель - май 2015 года</t>
  </si>
  <si>
    <t>Сельское хозяйство (ОКВЭД 01.2)</t>
  </si>
  <si>
    <t>Реконструкция МТФ в предприятие законченного цикла по выращиванию свиней на 100 тыс.голов</t>
  </si>
  <si>
    <t xml:space="preserve">Гулькевич-ский р-н, с/п Венцы-Заря, в 2830 м на северо-запад от пересечения улиц 50 лет СССР и Октябрьская п.Лесодача </t>
  </si>
  <si>
    <t>2006 - 2014 гг.</t>
  </si>
  <si>
    <t>приостановлен по причине отсутствия финансирования, осуществляется поиск соинвестора</t>
  </si>
  <si>
    <t>подписано доп. соглашение о продлении сроков до 31.12.2016г. и изменении стоимости проекта до 1700,0 млн.руб.</t>
  </si>
  <si>
    <t>Топливно-энергетический комплекс    
(ОКВЭД 40.10)</t>
  </si>
  <si>
    <t>Строительство парогазовой электростанции "Кубань" примерно 480 МВТ</t>
  </si>
  <si>
    <t>Гулькевич-ский район, сельское поселение Венцы-Заря, секция 12 контур 72 (113)</t>
  </si>
  <si>
    <t>2011 - 2018 гг.</t>
  </si>
  <si>
    <t>гос.экспертиза ПСД</t>
  </si>
  <si>
    <t>соблюдаются</t>
  </si>
  <si>
    <t>Обрабатывающие производства (ОКВЭД 15.62.2)</t>
  </si>
  <si>
    <t>Строительство биотехнологического завода по глубокой переработке 600 тонн зерна кукурузы в сутки на базе ООО "Крахмальный завод Гулькевичский"</t>
  </si>
  <si>
    <t>Гулькевич-ский район, п. Красносельский, ул.Промышленная, 6</t>
  </si>
  <si>
    <t>2013 - 2014 гг.</t>
  </si>
  <si>
    <t>реализация не начата (заявка на получение кредита 2 млрд. руб. с апреля 2013 года на рассмотрении в ОАО ВЭБ)</t>
  </si>
  <si>
    <t>подписано доп. соглашение о продлении сроков до 31.12.2016г.</t>
  </si>
  <si>
    <t>Транспорт (хранение и складирование зерна)        (ОКВЭД 63.12.3)</t>
  </si>
  <si>
    <t>Строительство многопрофильного элеватора на 60 тыс. тонн</t>
  </si>
  <si>
    <t>г.Гулькевичи, пром.зона, примерно в 1 км западнее юго-западной окраины с.Майкопское</t>
  </si>
  <si>
    <t>2012 - 2014 гг.</t>
  </si>
  <si>
    <t xml:space="preserve"> подписано дополнительное соглашение о продлении сроков до 31.12.2016г.и изменении стоимости проекта до 
1300,0 млн.руб.</t>
  </si>
  <si>
    <t>Потребительская сфера        (ОКВЭД55.11;
92.61)</t>
  </si>
  <si>
    <t>Строительство оздоровительно-развлекательного комплекса</t>
  </si>
  <si>
    <t xml:space="preserve"> г.Гулькевичи, в 400 м на северо-восток от пересечения улиц Комсомольская-Торговая</t>
  </si>
  <si>
    <t>2011 - 2015 гг.</t>
  </si>
  <si>
    <t>реализуется</t>
  </si>
  <si>
    <t>соблюдаются, подписано доп. соглашение о продлении сроков до 31.12.2016г.</t>
  </si>
  <si>
    <t>Промышленность (ОКВЭД 18.21)</t>
  </si>
  <si>
    <t>г.Гулькевичи, пересечение улиц Новороссийская и Советская</t>
  </si>
  <si>
    <t>реализуется, текущая стадия - разработка проектно-сметной документации</t>
  </si>
  <si>
    <t xml:space="preserve">подписано доп. соглашение о продлении сроков до 31.12.2016г. и изменении стоимости проекта до 9,0 млн.руб. </t>
  </si>
  <si>
    <t>Жилищное строительство (ОКВЭД 70.11.1)</t>
  </si>
  <si>
    <t>Строительство микрорайона "Северо-Восточный"</t>
  </si>
  <si>
    <t>г.Гулькевичи, квартал улиц Российская, Ленинградская, Прохладная</t>
  </si>
  <si>
    <t>2014 - 2018 гг.</t>
  </si>
  <si>
    <t>осуществляется поиск инвестора</t>
  </si>
  <si>
    <t>нет инвестора, реализация не начата</t>
  </si>
  <si>
    <t>Потребительская сфера              (ОКВЭД 70.20.2; 52.2; 52.4)</t>
  </si>
  <si>
    <t>Строительство торгового центра</t>
  </si>
  <si>
    <t>г.Гулькевичи, пересечение улиц Красная и Комсомольская, район кафе "Колос"</t>
  </si>
  <si>
    <t>реализуется, текущая стадия - подготовка площадки для строительства объекта</t>
  </si>
  <si>
    <t>19.09.2014г. подписано соглашение о намерениях реализации инвестиционного проекта, сроки 2015 - 2016 гг.</t>
  </si>
  <si>
    <t>Строительство общественно -торгового центра</t>
  </si>
  <si>
    <t>г.Гулькевичи, ул. Комсомольская, 97</t>
  </si>
  <si>
    <t>реализация не начата</t>
  </si>
  <si>
    <t>¹ Перечислить наименования инвестиционных проектов, указанные в приложении № 2 к Программе социально-экономического развития муниципального района (городского округа) на период до 2017 года.</t>
  </si>
  <si>
    <t>Начальник управления экономики</t>
  </si>
  <si>
    <t>и потребительской сферы</t>
  </si>
  <si>
    <t>Е.А.Хмелько</t>
  </si>
  <si>
    <t>Форма № 3</t>
  </si>
  <si>
    <t>Информация о достижении целевых индикаторов Программы социально-экономического развития муниципального образования Гулькевичский район на 2013-2017 годы за 2013-2014г.г.</t>
  </si>
  <si>
    <t>Наименование целевых индикаторов</t>
  </si>
  <si>
    <t>Ед. изм.</t>
  </si>
  <si>
    <t>2012 год (факт)</t>
  </si>
  <si>
    <t>2013 год (факт)</t>
  </si>
  <si>
    <t>2014 год</t>
  </si>
  <si>
    <t>Исполнение плана 2014 года, %</t>
  </si>
  <si>
    <t>Темп роста, 2014/2013, %</t>
  </si>
  <si>
    <t>Темп роста, 2014/2012, %</t>
  </si>
  <si>
    <t>план</t>
  </si>
  <si>
    <t>факт</t>
  </si>
  <si>
    <t>Уровень жизни населения</t>
  </si>
  <si>
    <t>1.</t>
  </si>
  <si>
    <t>Среднегодовая численность постоянного населения – всего</t>
  </si>
  <si>
    <t>тыс. чел.</t>
  </si>
  <si>
    <t>2.</t>
  </si>
  <si>
    <t>Общий коэффициент рождаемости</t>
  </si>
  <si>
    <t>число родившихся на 1000 человек населения</t>
  </si>
  <si>
    <t>3.</t>
  </si>
  <si>
    <t>Общий коэффициент смертности</t>
  </si>
  <si>
    <t>число умерших на 1000 чел. населения</t>
  </si>
  <si>
    <t>4.</t>
  </si>
  <si>
    <t>Среднегодовая численность занятых в экономике</t>
  </si>
  <si>
    <t xml:space="preserve">тыс. чел. </t>
  </si>
  <si>
    <t>5.</t>
  </si>
  <si>
    <t>Среднедушевой денежный доход на одного жителя</t>
  </si>
  <si>
    <t>руб.</t>
  </si>
  <si>
    <t>6.</t>
  </si>
  <si>
    <t xml:space="preserve">Среднемесячная начисленная заработная плата (по организациям, не относящимся к субъектам малого предпринимательства)                           </t>
  </si>
  <si>
    <t>6.1.</t>
  </si>
  <si>
    <t>Реальная среднемесячная начисленная заработная плата</t>
  </si>
  <si>
    <t>%</t>
  </si>
  <si>
    <t>7.</t>
  </si>
  <si>
    <t>Заработная плата работников бюджетной сферы, в том числе:</t>
  </si>
  <si>
    <t xml:space="preserve">врачей </t>
  </si>
  <si>
    <t>среднего медицинского персонала</t>
  </si>
  <si>
    <t>младшего медицинского персонала</t>
  </si>
  <si>
    <t>педагогических работников системы дошкольного образования детей</t>
  </si>
  <si>
    <t>педагогических работников общего образования</t>
  </si>
  <si>
    <t>работников культуры</t>
  </si>
  <si>
    <t>8.</t>
  </si>
  <si>
    <t>Соотношение средней заработной платы муниципального образования к средней заработной плате в Краснодарском крае</t>
  </si>
  <si>
    <t>9.</t>
  </si>
  <si>
    <t>Уровень регистрируемой безработицы к численности трудоспособного населения в трудоспособном возрасте</t>
  </si>
  <si>
    <t>Социальная сфера</t>
  </si>
  <si>
    <t>Образование</t>
  </si>
  <si>
    <t>10.</t>
  </si>
  <si>
    <t>Охват детей в возрасте 3-7 лет дошкольными учреждениями</t>
  </si>
  <si>
    <t>11.</t>
  </si>
  <si>
    <t>Количество групп альтернативных моделей дошкольного образования</t>
  </si>
  <si>
    <t>единиц</t>
  </si>
  <si>
    <t>12.</t>
  </si>
  <si>
    <t>Численность детей от 0 до 7 лет, состоящих на учете для определения в дошкольные учреждения</t>
  </si>
  <si>
    <t>человек</t>
  </si>
  <si>
    <t>13.</t>
  </si>
  <si>
    <t>Строительство детских дошкольных учреждений</t>
  </si>
  <si>
    <t>ед./мест</t>
  </si>
  <si>
    <t>-</t>
  </si>
  <si>
    <t>2/280</t>
  </si>
  <si>
    <t>0/0</t>
  </si>
  <si>
    <t>14.</t>
  </si>
  <si>
    <t>Реконструкция  детских дошкольных учреждений</t>
  </si>
  <si>
    <t>1/20</t>
  </si>
  <si>
    <t>15.</t>
  </si>
  <si>
    <t>Капитальный ремонт детских дошкольных учреждений</t>
  </si>
  <si>
    <t>16.</t>
  </si>
  <si>
    <t>Строительство учреждений общего образования</t>
  </si>
  <si>
    <t>17.</t>
  </si>
  <si>
    <t>Капитальный ремонт учреждений общего образования</t>
  </si>
  <si>
    <t>18.</t>
  </si>
  <si>
    <t>Доля учащихся, занимающихся в первую смену</t>
  </si>
  <si>
    <t>19.</t>
  </si>
  <si>
    <t>Численность учащихся, приходящихся на 1 учителя</t>
  </si>
  <si>
    <t>чел.</t>
  </si>
  <si>
    <t>19.1.</t>
  </si>
  <si>
    <t>Охват детей в системе дополнительного образования</t>
  </si>
  <si>
    <t>Здравоохранение</t>
  </si>
  <si>
    <t>20.</t>
  </si>
  <si>
    <t>Ввод в эксплуатацию:</t>
  </si>
  <si>
    <t>амбулаторно-поликлинических учреждений</t>
  </si>
  <si>
    <t>ед.</t>
  </si>
  <si>
    <t>больниц</t>
  </si>
  <si>
    <t>21.</t>
  </si>
  <si>
    <t>Строительство и ввод в эксплуатацию офисов врачей общей практики</t>
  </si>
  <si>
    <t>22.</t>
  </si>
  <si>
    <t>Обеспеченность населения:</t>
  </si>
  <si>
    <t>больничными койками</t>
  </si>
  <si>
    <t>коек на 10  тыс. жителей</t>
  </si>
  <si>
    <t>амбулаторно-поликлиническими учреждениями</t>
  </si>
  <si>
    <t>посещений в смену на 10 тыс. жителей</t>
  </si>
  <si>
    <t xml:space="preserve">врачами </t>
  </si>
  <si>
    <t>чел. на 10 тыс. населения</t>
  </si>
  <si>
    <t xml:space="preserve">средним медицинским персоналом </t>
  </si>
  <si>
    <t>23.</t>
  </si>
  <si>
    <t xml:space="preserve">Срок ожидания приезда скорой помощи </t>
  </si>
  <si>
    <t>мин.</t>
  </si>
  <si>
    <t>Культура</t>
  </si>
  <si>
    <t>24.</t>
  </si>
  <si>
    <t>Число учреждений культуры и искусства</t>
  </si>
  <si>
    <t>25.</t>
  </si>
  <si>
    <t>Охват детей школьного возраста эстетическим образованием</t>
  </si>
  <si>
    <t>Физическая культура и спорт</t>
  </si>
  <si>
    <t>26.</t>
  </si>
  <si>
    <t>Уровень обеспеченности спортивными сооружениями:</t>
  </si>
  <si>
    <t>спортивными залами</t>
  </si>
  <si>
    <t>%  к социальному нормативу</t>
  </si>
  <si>
    <t>плавательными бассейнами</t>
  </si>
  <si>
    <t>% к социальному нормативу</t>
  </si>
  <si>
    <t>плоскостными спортивными сооружениями</t>
  </si>
  <si>
    <t>27.</t>
  </si>
  <si>
    <t>Удельный вес населения, систематически занимающихся физической культурой и спортом</t>
  </si>
  <si>
    <t>Обеспеченность жильем</t>
  </si>
  <si>
    <t>28.</t>
  </si>
  <si>
    <t xml:space="preserve">Общая площадь жилого фонда муниципального образования </t>
  </si>
  <si>
    <t>м2 общей площади</t>
  </si>
  <si>
    <t>29.</t>
  </si>
  <si>
    <t>Общая площадь муниципального жилого фонда, нуждающегося в капитальном ремонте</t>
  </si>
  <si>
    <t>м2</t>
  </si>
  <si>
    <t>30.</t>
  </si>
  <si>
    <t>Доля населения, проживающего в многоквартирных домах, признанных в установленном порядке аварийным и ветхим жильем</t>
  </si>
  <si>
    <t>31.</t>
  </si>
  <si>
    <t xml:space="preserve">Обеспеченность жильем (на конец года) </t>
  </si>
  <si>
    <t>кв.м на 1 человека</t>
  </si>
  <si>
    <t>32.</t>
  </si>
  <si>
    <t>Число семей, стоящих на учете в качестве нуждающихся в жилых помещениях</t>
  </si>
  <si>
    <t>33.</t>
  </si>
  <si>
    <t>Ввод в действие жилых домов за счет всех источников финансирования</t>
  </si>
  <si>
    <t>34.</t>
  </si>
  <si>
    <t>Количество предоставленных жилищных, в т. ч. ипотечных кредитов населению на цели приобретения (строительства) жилья</t>
  </si>
  <si>
    <t>35.</t>
  </si>
  <si>
    <t>Объем предоставленных жилищных, в т. ч. ипотечных кредитов населению на цели приобретения (строительства) жилья</t>
  </si>
  <si>
    <t>млн. рублей</t>
  </si>
  <si>
    <t>36.</t>
  </si>
  <si>
    <t>Количество свободных земельных участков, подлежащих предоставлению для жилищного строительства семьям, имеющим трех и более детей</t>
  </si>
  <si>
    <t>Инфраструктурная обеспеченность</t>
  </si>
  <si>
    <t>37.</t>
  </si>
  <si>
    <t xml:space="preserve">Протяженность водопроводных сетей </t>
  </si>
  <si>
    <t>км</t>
  </si>
  <si>
    <t>38.</t>
  </si>
  <si>
    <t>Реконструировано водопроводной сети за отчетный период</t>
  </si>
  <si>
    <t>39.</t>
  </si>
  <si>
    <t>Построено водопроводной сети  за отчетный период</t>
  </si>
  <si>
    <t>40.</t>
  </si>
  <si>
    <t>Уровень износа водопроводных сетей</t>
  </si>
  <si>
    <t>41.</t>
  </si>
  <si>
    <t>Протяженность канализационных сетей</t>
  </si>
  <si>
    <t>42.</t>
  </si>
  <si>
    <t>Уровень износа канализационных сетей</t>
  </si>
  <si>
    <t>43.</t>
  </si>
  <si>
    <t xml:space="preserve">Реконструировано канализационной сети </t>
  </si>
  <si>
    <t>44.</t>
  </si>
  <si>
    <t>Построено канализационной сети за отчетный период</t>
  </si>
  <si>
    <t>45.</t>
  </si>
  <si>
    <t>Протяженность тепловых сетей</t>
  </si>
  <si>
    <t>в т.ч. нуждающихся в замене</t>
  </si>
  <si>
    <t>46.</t>
  </si>
  <si>
    <t xml:space="preserve">Реконструировано тепловых и паровых сетей </t>
  </si>
  <si>
    <t>47.</t>
  </si>
  <si>
    <t>Построено тепловых и паровых сетей</t>
  </si>
  <si>
    <t>48.</t>
  </si>
  <si>
    <t>Удельный вес газифицированных квартир (домовладений) от общего количества квартир (домовладений)</t>
  </si>
  <si>
    <t>49.</t>
  </si>
  <si>
    <t>Общая протяженность освещенных частей улиц, проездов, набережных и т.п.</t>
  </si>
  <si>
    <t>50.</t>
  </si>
  <si>
    <t>Протяженность автомобильных дорог местного значения:</t>
  </si>
  <si>
    <t>в том числе с твердым покрытием</t>
  </si>
  <si>
    <t>51.</t>
  </si>
  <si>
    <t>Протяженность автомобильных дорог общего пользования, в том числе:</t>
  </si>
  <si>
    <t>федерального значения</t>
  </si>
  <si>
    <t>регионального значения</t>
  </si>
  <si>
    <t>местного значения</t>
  </si>
  <si>
    <t>52.</t>
  </si>
  <si>
    <t>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t>
  </si>
  <si>
    <t>53.</t>
  </si>
  <si>
    <t>Протяженность отремонтированных муниципальных  дорог</t>
  </si>
  <si>
    <t>54.</t>
  </si>
  <si>
    <t>Доля населения, проживающего в населенных пунктах, не имеющих регулярного автобусного и (или) железнодорожного сообщения с административным центром городского округа (муниципального района), в общей численности населения городского округа (муниципального района)</t>
  </si>
  <si>
    <t>55.</t>
  </si>
  <si>
    <t>Обеспеченность населения объектами розничной торговли</t>
  </si>
  <si>
    <t>кв. м. на 1 тыс. населения</t>
  </si>
  <si>
    <t>56.</t>
  </si>
  <si>
    <t>Обеспеченность населения объектами общественного питания</t>
  </si>
  <si>
    <t>посадочных мест на 1 тыс. населения</t>
  </si>
  <si>
    <t>Благоустройство</t>
  </si>
  <si>
    <t>57.</t>
  </si>
  <si>
    <t>Протяженность отремонтированных тротуаров</t>
  </si>
  <si>
    <t>58.</t>
  </si>
  <si>
    <t>Количество высаженных зеленых насаждений</t>
  </si>
  <si>
    <t>шт.</t>
  </si>
  <si>
    <t>59.</t>
  </si>
  <si>
    <t>Площадь рекреационной территории (скверы, парки, газоны и т.п.)</t>
  </si>
  <si>
    <t>60.</t>
  </si>
  <si>
    <t>Количество установленных светильников наружного освещения</t>
  </si>
  <si>
    <t>61.</t>
  </si>
  <si>
    <t>Обустройство  детских игровых и спортивных площадок</t>
  </si>
  <si>
    <t>62.</t>
  </si>
  <si>
    <t>Протяженность отремонтированных автомобильных дорог местного значения с твердым покрытием</t>
  </si>
  <si>
    <t>Развитие реального сектора экономики</t>
  </si>
  <si>
    <t>63.</t>
  </si>
  <si>
    <t>Объем отгруженных товаров  собственного производства, выполненных работ и услуг  собственными силами</t>
  </si>
  <si>
    <t>млн. руб.</t>
  </si>
  <si>
    <t>64.</t>
  </si>
  <si>
    <t>Объем отгрузки промышленной продукции по полному кругу предприятий</t>
  </si>
  <si>
    <t>в т.ч. по крупным и средним</t>
  </si>
  <si>
    <t>65.</t>
  </si>
  <si>
    <t>Обрабатывающие производства</t>
  </si>
  <si>
    <t>66.</t>
  </si>
  <si>
    <t>Добыча полезных ископаемых</t>
  </si>
  <si>
    <t>67.</t>
  </si>
  <si>
    <t>Производство и распределение электроэнергии, газа и воды</t>
  </si>
  <si>
    <t>68.</t>
  </si>
  <si>
    <t>Объем продукции сельского хозяйства всех сельхозпроизводителей</t>
  </si>
  <si>
    <t>69.</t>
  </si>
  <si>
    <t>Численность личных подсобных хозяйств</t>
  </si>
  <si>
    <t>70.</t>
  </si>
  <si>
    <t>Численность занятых в личных подсобных хозяйствах</t>
  </si>
  <si>
    <t>71.</t>
  </si>
  <si>
    <t xml:space="preserve">Оборот розничной торговли </t>
  </si>
  <si>
    <t>72.</t>
  </si>
  <si>
    <t>Оборот общественного питания</t>
  </si>
  <si>
    <t>73.</t>
  </si>
  <si>
    <t>Объем платных услуг населению</t>
  </si>
  <si>
    <t>74.</t>
  </si>
  <si>
    <t>Процент охвата сельских населенных пунктов, охваченных выездным бытовым обслуживанием</t>
  </si>
  <si>
    <t>75.</t>
  </si>
  <si>
    <t>Объем услуг (доходы) коллективных средств размещения курортно-туристского комплекса</t>
  </si>
  <si>
    <t>76.</t>
  </si>
  <si>
    <t>Количество размещенных лиц в коллективных средствах размещения</t>
  </si>
  <si>
    <t>77.</t>
  </si>
  <si>
    <t>Количество коллективных средств размещения</t>
  </si>
  <si>
    <t>78.</t>
  </si>
  <si>
    <t>Объем работ и услуг, выполненный организациями транспорта</t>
  </si>
  <si>
    <t>79.</t>
  </si>
  <si>
    <t>Пассажирооборот</t>
  </si>
  <si>
    <t>тыс.пасс.км/ тыс.пасс.</t>
  </si>
  <si>
    <t>Перевезено пассажиров организациями автомобильного транспорта общего пользования</t>
  </si>
  <si>
    <t>тыс. человек</t>
  </si>
  <si>
    <t>81.</t>
  </si>
  <si>
    <t>Объем работ и услуг, выполненный организациями связи</t>
  </si>
  <si>
    <t>82.</t>
  </si>
  <si>
    <t>Объем работ, выполненных собственными силами по виду деятельности «строительство» по крупным и средним организациям</t>
  </si>
  <si>
    <t>Объем инвестиций в основной капитал за счет всех источников финансирования, в том числе</t>
  </si>
  <si>
    <t>по крупным и средним предприятиям</t>
  </si>
  <si>
    <t>по малым предприятиям</t>
  </si>
  <si>
    <t>по краевым организациям</t>
  </si>
  <si>
    <t>84.</t>
  </si>
  <si>
    <t>Объем инвестиций в основной капитал за счет средств бюджета муниципального образования</t>
  </si>
  <si>
    <t>млн.рублей</t>
  </si>
  <si>
    <t>85.</t>
  </si>
  <si>
    <t>Объем инвестиций в основной капитал (за исключением бюджетных средств) в расчете на 1 человека</t>
  </si>
  <si>
    <t>рублей</t>
  </si>
  <si>
    <t>Развитие малого предпринимательства</t>
  </si>
  <si>
    <t>86.</t>
  </si>
  <si>
    <t>Количество субъектов малого предпринимательства</t>
  </si>
  <si>
    <t>87.</t>
  </si>
  <si>
    <t>Численность работников в  малом предпринимательстве</t>
  </si>
  <si>
    <t>88.</t>
  </si>
  <si>
    <t>Общий объем расходов муниципального бюджета на развитие и поддержку малого предпринимательства в расчете на 1 малое предприятие (в рамках муниципальной целевой программы)</t>
  </si>
  <si>
    <t>Сфера предоставления муниципальных услуг</t>
  </si>
  <si>
    <t>89.</t>
  </si>
  <si>
    <t>Уровень удовлетворенности граждан РФ качеством предоставления муниципальных услуг</t>
  </si>
  <si>
    <t>90.</t>
  </si>
  <si>
    <t>Доля граждан, имеющих доступ к получению муниципальных услуг по принципу «одного окна» по месту пребывания, в том числе в многофункциональных центрах предоставления государственных и муниципальных услуг</t>
  </si>
  <si>
    <t>91.</t>
  </si>
  <si>
    <t>Доля граждан, использующих механизм получения муниципальных услуг в электронной форме</t>
  </si>
  <si>
    <t>92.</t>
  </si>
  <si>
    <t>Среднее число обращений представителей бизнес-сообщества в орган местного самоуправления для получения одной муниципальной услуги, связанной со сферой предпринимательской деятельности</t>
  </si>
  <si>
    <t>93.</t>
  </si>
  <si>
    <t>Время ожидания в очереди при обращении заявителя в орган местного самоуправления для получения муниципальных услуг</t>
  </si>
  <si>
    <t>минут</t>
  </si>
  <si>
    <t>94.</t>
  </si>
  <si>
    <t>Количество многофункциональных центров предоставления государственных и муниципальных услуг</t>
  </si>
  <si>
    <t>95.</t>
  </si>
  <si>
    <t>Количество удаленных рабочих мест многофункциональных центров предоставления государственных и муниципальных услуг</t>
  </si>
  <si>
    <t>Развитие финансового рынка</t>
  </si>
  <si>
    <t>96.</t>
  </si>
  <si>
    <t>Обеспеченность населения банковской инфраструктурой</t>
  </si>
  <si>
    <t>единиц на 10 тыс. населения</t>
  </si>
  <si>
    <t>97.</t>
  </si>
  <si>
    <t>Количество банковских карт в обслуживании</t>
  </si>
  <si>
    <t>98.</t>
  </si>
  <si>
    <t xml:space="preserve">Объем кредитования отраслей реального сектора экономики и населения Гулькевичского района, </t>
  </si>
  <si>
    <t>в том числе:</t>
  </si>
  <si>
    <t>99.</t>
  </si>
  <si>
    <t>Кредиты малому бизнесу</t>
  </si>
  <si>
    <t>100.</t>
  </si>
  <si>
    <t>Жилищные кредиты</t>
  </si>
  <si>
    <t>100.1</t>
  </si>
  <si>
    <t>Из них объем предоставленных ипотечных кредитов</t>
  </si>
  <si>
    <t>101.</t>
  </si>
  <si>
    <t>Объем собранных страховых премий</t>
  </si>
  <si>
    <t>102.</t>
  </si>
  <si>
    <t>Объем собранных страховых премий по добровольным видам страхования</t>
  </si>
  <si>
    <t>103.</t>
  </si>
  <si>
    <t>Доля добровольных видов страхования в общем объеме страховых премий</t>
  </si>
  <si>
    <t>Развитие фондового рынка</t>
  </si>
  <si>
    <t>104.</t>
  </si>
  <si>
    <t>Объем инвестиций, привлеченных в основной капитал крупных и средних предприятий при помощи финансовых инструментов фондового рынка</t>
  </si>
  <si>
    <t>105.</t>
  </si>
  <si>
    <t>Количество договоров обязательного пенсионного страхования, заключенных НПФ на территории Краснодарского края (нарастающим итогом)</t>
  </si>
  <si>
    <t>106.</t>
  </si>
  <si>
    <t>Удельный вес экономически активного населения Краснодарского края, охваченного услугами негосударственного пенсионного обеспечения</t>
  </si>
  <si>
    <t>¹ Перечень целевых индикаторов не является исчерпывающим и подлежит дополнению показателями, отражающими специфику социально-экономического развития муниципального образования, строго в соответствии с утвержденной Программой социально-экономического развития муниципального образования (муниципальных районов и городских округов) на период до 2017 года</t>
  </si>
  <si>
    <t xml:space="preserve">мероприятия по разработке программы комплексного развития систем коммунальной инфраструктуры поселения будут реализованы в 2015 году </t>
  </si>
  <si>
    <t>запланированные мероприятия не выполнены в связи с тем что в настоящее время  на территори МО Гулькевичский район ведется работа по внесению изменений в генеральные планы 11 городских и сельских поселений. Планирется завершение работ во II квартале 2015г. Внесение изменений в СТП района возможно только после утвержденных изменений внесенных в генеральные планы. Завершение работ планируется к концу 2015года.</t>
  </si>
  <si>
    <t>МО  Гулькевичский район на 2013-2017 годы по состояниюна 31 декабря 2014 года</t>
  </si>
  <si>
    <t xml:space="preserve">                           Информация о реализации мероприятий, утвержденных Программой социально-экономического развития </t>
  </si>
  <si>
    <t xml:space="preserve">реализация мероприятия осуществлялась за счет средств краевого и местного бюджетов, а также за счет внебюджетных источников, при этом из внебюджетных источников (средства МП "Водоканал") было выделено в 2,5 раза больше запланированного. Все это позволило провести работы по замене водонапорных башен, трубопроводов, инженерного оборудования, что в конечном итоге привело к уменьшению объема неучтенных потерь воды (утечек) и улучшения качества предоставления коммунальной услуги холодного водоснабжения в целом   </t>
  </si>
  <si>
    <t>в 2014 году на мероприятия по землеустройству и землепользованию выделено 110, тыс. руб., на подготовку землеустроительной документации 800,0 тыс. руб.</t>
  </si>
  <si>
    <t>Реконструкция автодороги по ул. Короткова от ул.Торговой до ул. Октябрьской в Гулькевичском городском поселении</t>
  </si>
  <si>
    <t>12.1.1</t>
  </si>
  <si>
    <t>12.1.2</t>
  </si>
  <si>
    <t>12.1.3</t>
  </si>
  <si>
    <t>Капитальный ремонт автомобильных дорог общего пользования Николенского сельского поселения (х.Вербовый ул.Заречная от дома № 381 до дома № 401)</t>
  </si>
  <si>
    <t>Капитальный ремонт автомобильных дорог общего пользования Новоукраинского сельского поселения (с.Новоукраинское, ул.Дорожная 500 м (от ул.Подгорной до МТФ № 2); ул.Красная 210 м (от ул.Красной до СТФ); ул.Прикубанская 450 м (от ул.Красной до ул.Подлесной); ул.Свободы 750 м; ул.Октябрьская 650 м; ул.Прикубанская 400 м; ул.Школьная 120 м; тротуар по ул.Красной: от ул.Мичурина до ул.Родниковская 250 м;  от ул.Первомайская до ул.Мира 300 м)</t>
  </si>
  <si>
    <t>12.1.4</t>
  </si>
  <si>
    <t>12.1.5</t>
  </si>
  <si>
    <t xml:space="preserve">Капитальный ремонт автомобильных дорог общего пользования Гирейского городского поселения (ул. 8 Марта от ул. Заводская до ул. Ленина, ул. Восточной от  дома №5 до дома № 14, ул. Октябрьская от  дома №2 доул. Почтовой, пер. Тихий от  ул. Ленина до ул. Школьной, ул. Лермонтова)                                                                      </t>
  </si>
  <si>
    <t xml:space="preserve">Капитальный ремонт  автомобильных дорог общего пользования Красносельского сельского  поселения (ул. Кооперативная, ул. 60 лет СССР, ул. Почтовая, ул. Школьная, ул. Лесная) </t>
  </si>
  <si>
    <t>Гиреское городское поселение Гулькевичского района</t>
  </si>
  <si>
    <t>12.1.6</t>
  </si>
  <si>
    <t>12.1.7</t>
  </si>
  <si>
    <t>Капитальный ремонт автомобильных дорог общего пользования  сельского поселения Венцы-Заря (ул. Пионерская п. Венцы, ул. Комсомольская х.Духовской, ул. Мира п. Заря)</t>
  </si>
  <si>
    <t>12.1.8</t>
  </si>
  <si>
    <t>Капитальный ремонт автомобильных дорог общего пользования Комсомольского сельского поселения (ул.Шукшина, ул.Репина, ул.Зеленая, ул.Молодежная х. Тельман, ул.Школьная п. Комсомольский)</t>
  </si>
  <si>
    <t>Венцы-Заря сельское поселение Гулькевичского района</t>
  </si>
  <si>
    <t>12.1.9</t>
  </si>
  <si>
    <t xml:space="preserve">Капитальный ремонт автомобильных дорог общего пользования Отрадо-Ольгинского сельского поселения (ул. Мира с.Отрадо-Ольгинское) </t>
  </si>
  <si>
    <t>Капитальный ремонт автомобильных дорог общего пользования Скобелевского сельского поселения (ул.Мира от ул. Колхозной до ул. Школьной  ст. Скобелевская; ул. Мира от пер. Молодёжного до ул. Западной; пер. Спортивный ст. Скобелевская )</t>
  </si>
  <si>
    <t>12.1.10</t>
  </si>
  <si>
    <t>12.1.11</t>
  </si>
  <si>
    <t>Капитальный ремонт автомобильных дорог общего пользования Отрадо-Кубанского сельского поселения (с.Отрадо-Кубанское, ул.Красная от ул.Ленина до ул. Юго-Западной, тротуар по ул.Ленина от ул.Красной до ул.Партизанской, по ул.Партизанской от ул.Ленина до дома № 24)</t>
  </si>
  <si>
    <t>12.1.12</t>
  </si>
  <si>
    <t>12.1.13</t>
  </si>
  <si>
    <t>12.1.14</t>
  </si>
  <si>
    <t>Капитальный ремонт автомобильных дорог общего пользования Тысячного сельского поселения (ул. Мира х.Тысячный)</t>
  </si>
  <si>
    <t>Капитальный ремонт автомобильных дорог общего пользования Пушкинского сельского поселения (ул. Советская  с. Пушкинское)</t>
  </si>
  <si>
    <t>Капитальный ремонт автомобильных дорог общего пользования Соколовского сельского поселения (ул. Ленина 200 м, ул.Черкасова 150 м с. Соколовское, ул Гагарина 200 м х. Алексеевский)</t>
  </si>
  <si>
    <t>Капитальный ремонт и ремонт автомобильных дорог общего пользования местного значения, включенных в "Дорожную карту" в части развития общественной и инженерной инфраструктуры на 2014 год</t>
  </si>
  <si>
    <t>Подготовлена проектно-сметная документация. Срок реализации в 2015 году</t>
  </si>
  <si>
    <t>Капитальный ремонт и ремонт автомобильных дорог общего пользования местного значения, не включенных в "Дорожную карту" в 2014 году</t>
  </si>
  <si>
    <t>мероприятие выполено за счет средств краевого и местного бюджетов</t>
  </si>
  <si>
    <t xml:space="preserve">В рамках КЦП «Капитальный ремонт и ремонт автомобильных дорог местного значения Краснодарского края на 2014-2016 гг» МО Гулькевичский район на условиях софинансирования выделено 47021,0 тыс. руб., в т.ч. краевой бюджет 41000,0 тыс. руб., местный бюджет 6021,0 тыс. руб. В результате отремонтировано 25,250 км автомобильных  дорог в поселениях МО Гулькевичский район
</t>
  </si>
  <si>
    <t>Курсы повышения квалификации работников учреждений дополлнительного образования</t>
  </si>
  <si>
    <t>мероприятие не выполнено в связи с тем,что в 2014г. не включено в перечень объектов Государственной программы Краснодарского края "Развитие физической культуры и спорта" для софинансирования из средств краевого бюджета</t>
  </si>
  <si>
    <t xml:space="preserve"> с целью обеспечения безопасности жизнедеятельности граждан приобретены и установлены 28 камер видеонаблюдения с ИК прожекторами. Проводится аукцион в электронной форме на установку камер видеонаблюдения. </t>
  </si>
  <si>
    <t>в связи с измененеием порядка предоставления субсидий молодым семьям, проживающим в сельской местности, согласно ФЦП "Устойчивое развитие сельских территорий на 2014-2017гг и на период до 2020 года" в 2014 году отсутствовали претенденты на получение субсидий. За счет средств краевого бюджета и внебюджетных средств в 2014 году профинансированы мероприятия по газификации Отрадокубанского сельского поселения</t>
  </si>
  <si>
    <t xml:space="preserve">мероприятие профинансировано в пределах выделенных средств из краевого бюджета и внбюджетных источников </t>
  </si>
  <si>
    <t xml:space="preserve">мероприятия КЦП "Развитие малых форм хозяйствования в АПК на территории Краснодарского края на 2012-2015гг" профинансированы на 67, 4%, за 2014 год предоставлено субсидий КФХ и ИП за реализацию мяса КРС в сумме 2335,4 тыс. руб., молока 1800,4 тыс. руб., на  строительства теплиц  2768,1 тыс. руб., на приобретение с/х животных 1260,2 тыс. руб. </t>
  </si>
  <si>
    <t>Мероприятие не выполнено в связи с тем,что в 2014г. не включено в перечень объектов Государственной программы Краснодарского края "Развитие физической культуры и спорта" для софинансирования из средств краевого бюджета</t>
  </si>
  <si>
    <t>выполнено в полном объеме. В 2013 году увеличение библиотечных фондов составило 9,2%</t>
  </si>
  <si>
    <t>мероприятие выполнено в запланированном объеме. Учреждениями культуры приобретены музыкальные инструменты, сценическая площадка, звуковое оборудование, офисная техника.</t>
  </si>
  <si>
    <t xml:space="preserve">в связи с недостатком средств в местном бюджете, мероприятие не удалось выполнить в запланированном объеме. Тем не менее, эффект от выполненных работ значителен: улучшился архитектурный облик населенных пунктов Гулькевичского района, удалось облегчить доступ маломобильным гражданам, а также гражданам пожилого возраста и инвалидам к общественным местам </t>
  </si>
  <si>
    <t>финансирование их краевого бюджета не осуществлялось, но в связи и увеличенным объемом финансирования из местного бюджета удалось достигнуть социального эффекта. Реконструировано 6 детских площадое в Гулькевичском и Красносельском городских поселениях.</t>
  </si>
  <si>
    <t xml:space="preserve">мероприятие реализовано в полном объеме за счет средств краевого и местного бюджета. Выполнены работы в трех поселениях Гулькевичскаого района. Реализация мероприятий позволила улучшить архитиктурный облик населенных пунктов, способствует снижению аварийных ситуаций на автодорогах, уменьшению количества административных и уголовных правонарушений на территории поселений.  </t>
  </si>
  <si>
    <t>мероприятие в 2014 году не выполнено в связи с отсутствием финансирования</t>
  </si>
  <si>
    <t>в 2014 году  - 1 семья (Гулькевичское гор. поселение) получила субсидии на приобретение жилья</t>
  </si>
  <si>
    <t xml:space="preserve">в связи с отсутствием финансирования планируется внести изменнения в Программу СЭР МО Гулькевичский район на 2013-2017 годы в части сроков реализации мероприятия на 2015г. </t>
  </si>
  <si>
    <t>мероприятие выполнено в полном объеме, ввод завода  в эксплуатацию ожидается во II квартале 2015 года, дополительно открывается  140   рабочих мест</t>
  </si>
  <si>
    <t>осуществлена реконструкция  цеха по проиизводству желзобетонных конструкций для жилых домов</t>
  </si>
  <si>
    <t>12.2.</t>
  </si>
  <si>
    <t xml:space="preserve">мероприятие профинансировано и выполнено в запланированном объеме </t>
  </si>
  <si>
    <t>приобретение, установка и техническое обслуживание камер видеонаблюдения</t>
  </si>
  <si>
    <t>в связи с недостатком средств в бюджете финансирование и реализация мероприятия в 2014 году не осуществлялась</t>
  </si>
  <si>
    <t>в 2014 году осуществлены пуско-наладочные работы аппаратно-программного комплекса движения транспортных средств. Допонительное оборудование и установка 28 камер видеонаблюдения с ИК прожекторами</t>
  </si>
  <si>
    <t xml:space="preserve"> мероприятие реализовано в полном объеме за счет средств средств ФОМС и в рамках КЦП «Программа модернизации здравоохранения Краснодарского края». В результате реализации мероприятия улучшилось состояние материально-технической базы МБУЗ ЦРБ Гулькевичского района, проведен капитальный ремонт 4 обьектов. </t>
  </si>
  <si>
    <t>мероприятие реализовано частично в пределах финансирования из краевого бюжета.В 2014 году осуществлен капитальный ремонт акушерско-гинекологического корпуса МБУЗ "ЦРБ Гулькевичского района"</t>
  </si>
  <si>
    <t>мероприятие реализовано в полном объеме за счет средства краевого бюджета, в результате мощность амуклаторно поликлинических учреждений Гулькевичского района увеличилась на 120 посещений в смену, мощность дневного стационара на 10 пациенто-дней в смену.</t>
  </si>
  <si>
    <t>в связи с  не осуществлением финансирования из краевого бюджета и недостатком средств в местном бюджете, капитальный ремонт Отрадо-Ольгинской участковой больницы в 2014 году не проводился</t>
  </si>
  <si>
    <t>в связи с  не осуществлением финансирования из краевого бюджета и недостатком средств в местном бюджете, капитальный ремонт Отрадо-Кубанской  участковой больницы в 2014 году не проводился</t>
  </si>
  <si>
    <t>капитальный ремонт фельдшерско-акушерских пунктов в 2014 году не проводился по причине дифицита бюджетных средств</t>
  </si>
  <si>
    <t>в связи с завершением ремонта отделений МБУЗ ЦРБ мероприятие реализовано частично, полностью оснащено новой мебелью и инвентарем здание детской поликлиники и женской консультации на 425 посещений в смену и дневным стационаром на 20 коек.</t>
  </si>
  <si>
    <t>финасирование осуществлялось частично за счет МЦП «Приближение специализирован-ной медицинской помощи жителям села в муниципальном образовании Гулькевичский район», оснащена мебелью и оборудованием амбулатория на 120 посещений в смену.</t>
  </si>
  <si>
    <t>оснащение медицинским технологическим оборудованием согласно табеля оснащения МБУЗ "ЦРБ Гулькевичского района" в 2014 году не осуществлялось по причине дифицита бюджетных средств</t>
  </si>
  <si>
    <t>размещение офиса в х.Чаплыгин признано нецелесообразным</t>
  </si>
  <si>
    <t>размещение офиса в селе Отрадо-Кубанское Гулькевичского района признано нецелесообразным</t>
  </si>
  <si>
    <t xml:space="preserve">создан офис врачей общей практики в сельском поселении Кубань.За счет средст краевого бюджета проведена полная реконструкция и оснащение оборудованием амбулатории на 150 посещений в смену и дневным стационаром на 20 коек, что позволило приблизить оказание медицинских услуг сельским жителям. </t>
  </si>
  <si>
    <t>финасирование осуществлялось за счет МЦП «Приближение специализированной медицинской помощи жителям села в муниципальном образовании Гулькевичский район», средства направлены на проведение "Дней здоровья" в населенных пунктах Гулькевичского района.Всего за 2013 год проведено 54 мероприятия.</t>
  </si>
  <si>
    <t>финансрование мероприятия в 2014 году не осуществлялось по причине дифицита бюджетных средств</t>
  </si>
  <si>
    <t>в 2014 году осуществлялся подбор земельного участка под строительство жилого дома для врачей. В виду напряженного бюджета финансирование строительства будет осуществляться в более поздние сроки действия Программы СЭР</t>
  </si>
  <si>
    <t>мероприятие выполнено частично: проведен капитальный ремонт двух детских садов МБДОУ ЦРР д/с № 30 в п.Комсомольский на 60 мест, МБДОУ д/с №26 п. Венцы 26 на 80 мест. Финансирование осуществлялось в рамках КЦП «Развитие системы дошкольного образования в Краснодарском крае» на 2010 - 2015 гг, МЦП «Развитие образования в Гулькевичском районе» на 2011-2015 гг за счет средств краевого и местного бюджета. Проведение капитального ремонта МБДОУ д/с  №22 в п. Урожайный будет осуществлено в 2014 году</t>
  </si>
  <si>
    <t>мероприятие выполнено частично, за счет средств краевого бюджета осуществлен ремонт МБДОУ №17, №19, №47</t>
  </si>
  <si>
    <t>проведен аукцион на право заключения договора на подготовку ПСД на строительство ДОУ в с.Новоукраинское и реконструкцию МБДОУ №2 г.Гулькевичи. M28</t>
  </si>
  <si>
    <t>подготовлен пакет документов для участия в государственной программе КК "Социально-экономическое и территориальное развитие муниципальных образований КК по софинансированию из краевого бюджета мероприятия по выкупу д/с в с.Новоукраинское. Реализация - в 2015 году</t>
  </si>
  <si>
    <t>в виду отсутствия финансирования реализация мероприятия перенесена на 2015 год</t>
  </si>
  <si>
    <t>проведены аукционы на право заключение договоров на выполнение работ по капитальному ремонту пищеблоков образовательных учреждений. Сроки выполнения 2014 год</t>
  </si>
  <si>
    <t>за счет средств бюджетв МО Гулькевичский район проведена реконструкция пищеблоков общеобразовательных учреждений:  МБОУ СОШ № 4 г. Гулькевичи,  МБОУ СОШ  23 х.Тысячный</t>
  </si>
  <si>
    <t>мероприятие выполнено в запланированном объеме, финансирование меры осуществлено в рамках  реализации КЦП «Развитие образования в Краснодарском крае на 2011-2015 годы», МЦП «Развитие образования в Гулькевичском районе» на 2011-2015 гг., что позволило значительно улучшить состояние материально-технической базы общеобразовательных учреждений, что позитивно отразилось на качестве занятий физической культурой и уровне физической подготовки учащихся.</t>
  </si>
  <si>
    <t>за счет средств краевого и местного бюджетов проведен капитальный ремонт залов МБОУ СОШ № 5, МБОУ СОШ № 8, МБОУ СОШ № 9, МБОУ СОШ № 16</t>
  </si>
  <si>
    <t>мероприятие выполнено в запланированном объеме, финансирование меры осуществлено в рамках  реализации КЦП «Развитие образования в Краснодарском крае на 2011-2015 годы», МЦП «Развитие образования в Гулькевичском районе» на 2011-2015 гг., реализация мероприятия позволила благоустроить общеобразовательные учреждения, а также снизить риск заболеваемости учащихся простудными заболеваниями.</t>
  </si>
  <si>
    <t>мероприятие не выполнено в виду напряженного исполнениябюджетаМО Гулькевичский район, сроки исполнения перенесены на более поздние сроки</t>
  </si>
  <si>
    <t>в связи с напряженным исполнением бюджета МО Гулькевичский район реализация мероприятия будет осуществляться в более поздние сроки</t>
  </si>
  <si>
    <t>мероприятие выполнено в запланированном объеме, финансирование меры осуществлено в рамках  реализации КЦП «Развитие образования в Краснодарском крае на 2011-2015 годы», ДМЦП «Комплексные меры по охране здоровья воспитанников и работников, обеспечению безопасности функционирования, улучшению материально-технической базы дошкольных образовательных учреждений в муниципальном образовании Гулькевичский район» на 2009-2013 г.г., что позволило повысить противопожарную и антитеррористическую безопасность ДОУ.</t>
  </si>
  <si>
    <t>мероприятие выполнено в заплпанированном объеме: приобретено оборудования и иснвентарь для МДОУ №38, МДОУ №26</t>
  </si>
  <si>
    <t>мероприятие выполнено в запланированном объеме. Приобретено оборудование, учебные пособия, учебники для осуществления учебного процесса для всех 25 школ МО Гулькевичский район,в 15 общеобразовательных учреждениях установлены камеры видеонаблюдения.</t>
  </si>
  <si>
    <t>мероприятие не выполнено в связи с отсутствием финансирования и планируется к реализации в 2014 году</t>
  </si>
  <si>
    <t xml:space="preserve">мероприятие выполнено частично в пределах выделенных средств из краевого бюджета. Приобетено  музыкальное, спортивное оборудование ДЮСШ №1 и ЦРДиЮ, приобретена спортивная форма </t>
  </si>
  <si>
    <t>мероприятие не выполнено в связи с тем,что в 2013г. не включено в перечень объектов КЦП «Развитие спортивных сооружений в Краснодарском крае на 2013-2015 годы</t>
  </si>
  <si>
    <t>мероприятие выполнено в запланированном объеме за счет средств местного бюджета: приобретено спортивное оборудование, инвентарь и спортивная форма для оснащения 2-х спортивных школ и 2-х Центров физической подготовки, в которых занимаются 2915 учащихся</t>
  </si>
  <si>
    <t>мероприятие выполнено не в полном объеме. В 2014 году из краевого бюджета средства  не были выделены, за счет  средств бюджета МО Гулькевичский район  приобретен спортивный инвентарь, оборудование и спортивная форма для оснащения спортивных учреждений района, в которых обучается 2955 чел., также приобретен автомобиль для отделения велоспорта ЦСП "Заря"</t>
  </si>
  <si>
    <t>мероприятие выполнено в запланированном объеме за счет средств местного бюджета. В 2014 г. на чемпионаты и первенства Краснодарского края командировано 38 команд (507 человек)</t>
  </si>
  <si>
    <t>в рамках КЦП «Газификация населенных пунктов Краснодарского края» на 2012-2016 годы, МЦП «Газификация населнных пунктов на территории МО Гулькевичский район» на 2012-2016 годы подведен газопровод ВД к п.Дальний, осуществлена газификация х.Кузнецов Пушкинского с/п, осуществлен пуск газа в п.Заря, что позволило газифицировать 179 домовладений (496 чел.), осуществлен пуск газопровода низкого давления по ул.Ленинградской г.Гулькевичи, завершено стрительство распределительного газопровода низкого давления в Отрадо-Ольгинском с/п протяженностью 44826 м газифицировано 5 улиц, осуществлен пуск газа низкого давления в Северо-Восточном микрорайоне, газифицировано 76 жилых домов. В результате выполнения указанных мероприятий увеличилась протяженность газорвой сети по сравнению с 2012г. на 38 км и составила 1031 км, прцент газификации увеличился по сравнению с 2012г. на 3,5% и сотавил 77,0%</t>
  </si>
  <si>
    <t>в рамках КЦП «Газификация населенных пунктов Краснодарского края» на 2012-2016 годы, плана мероприятий по газификации населенных пунктов МО Гулькевичский район на 2014 год  завершено строительство распределительного газопровода низкого давления в Отрадо-Ольгинском с/п протяженностью 5470 м газифицировано 5 улиц, завершено строительство газопровода ВД в с. Новомихайловское (1 этап), протяженностью 7253 м,  осуществлен пуск газа низкого давления в Северо-Восточном микрорайоне, газифицировано 76 жилых домов. В результате реализации мероприятий увеличилась протяженность газовой сети по сравнению с 2013г. на 13 км и составила 1044 км, уведичился уровн газификации  по сравнению с 2013г. на 3,8% и составил 77,8%</t>
  </si>
  <si>
    <t>мероприятие выполнено в полном объем. В 2014 году   за счет средств местного бюджета повысили квалификацию 40 работников дошкольных образовательных учреждений</t>
  </si>
  <si>
    <t>мероприятие выполнено в полном объем. В 2014 году   за счет средств местного бюджета повысили квалификацию 27 работников общеобразовательных учреждений</t>
  </si>
  <si>
    <t>мероприятие выполнено в полном объем. В 2014 году   за счет средств местного бюджета повысили квалификацию 15  работников общеобразовательных учреждений</t>
  </si>
  <si>
    <t>мероприятие профинансировано в полном объеме.  Организовано проведение интелектуальных игр, конкурсов, концертов ("Что? Где? Когда?", "КВН" и т.д.) Всего за 2013 г. Проведено 166 мероприятий, в которых приняли участние 4901 чел</t>
  </si>
  <si>
    <t>мероприятие профинансировано из местного бюджета в пределах выделенных средств. Оргагизовано на муниципальном этапе конкурса современного молодежного творчества "Свежий ветер",  проведено 5  интеллектуальных игр "Что? Где? Когда?", КВН и др.</t>
  </si>
</sst>
</file>

<file path=xl/styles.xml><?xml version="1.0" encoding="utf-8"?>
<styleSheet xmlns="http://schemas.openxmlformats.org/spreadsheetml/2006/main">
  <numFmts count="3">
    <numFmt numFmtId="164" formatCode="#,##0.0"/>
    <numFmt numFmtId="165" formatCode="0.000"/>
    <numFmt numFmtId="166" formatCode="0.0"/>
  </numFmts>
  <fonts count="29">
    <font>
      <sz val="10"/>
      <name val="Arial Cyr"/>
      <charset val="204"/>
    </font>
    <font>
      <sz val="10"/>
      <name val="Arial Cyr"/>
      <charset val="204"/>
    </font>
    <font>
      <b/>
      <sz val="14"/>
      <name val="Times New Roman"/>
      <family val="1"/>
      <charset val="204"/>
    </font>
    <font>
      <sz val="14"/>
      <name val="Times New Roman"/>
      <family val="1"/>
      <charset val="204"/>
    </font>
    <font>
      <sz val="12"/>
      <name val="Times New Roman"/>
      <family val="1"/>
      <charset val="204"/>
    </font>
    <font>
      <b/>
      <sz val="12"/>
      <name val="Times New Roman"/>
      <family val="1"/>
      <charset val="204"/>
    </font>
    <font>
      <b/>
      <sz val="7"/>
      <name val="Times New Roman"/>
      <family val="1"/>
      <charset val="204"/>
    </font>
    <font>
      <sz val="11"/>
      <name val="Times New Roman"/>
      <family val="1"/>
      <charset val="204"/>
    </font>
    <font>
      <sz val="12"/>
      <name val="Calibri"/>
      <family val="2"/>
      <charset val="204"/>
    </font>
    <font>
      <i/>
      <sz val="12"/>
      <name val="Times New Roman"/>
      <family val="1"/>
      <charset val="204"/>
    </font>
    <font>
      <b/>
      <sz val="11"/>
      <name val="Times New Roman"/>
      <family val="1"/>
      <charset val="204"/>
    </font>
    <font>
      <sz val="10"/>
      <name val="Arial Cyr"/>
      <charset val="204"/>
    </font>
    <font>
      <sz val="8"/>
      <name val="Arial Cyr"/>
      <charset val="204"/>
    </font>
    <font>
      <b/>
      <sz val="12"/>
      <color indexed="8"/>
      <name val="Times New Roman"/>
      <family val="1"/>
      <charset val="204"/>
    </font>
    <font>
      <sz val="12"/>
      <color indexed="8"/>
      <name val="Times New Roman"/>
      <family val="1"/>
      <charset val="204"/>
    </font>
    <font>
      <b/>
      <sz val="12"/>
      <name val="Arial Cyr"/>
      <charset val="204"/>
    </font>
    <font>
      <sz val="14"/>
      <name val="Calibri"/>
      <family val="2"/>
      <charset val="204"/>
    </font>
    <font>
      <b/>
      <sz val="12"/>
      <color theme="1"/>
      <name val="Times New Roman"/>
      <family val="1"/>
      <charset val="204"/>
    </font>
    <font>
      <sz val="12"/>
      <color rgb="FFFF0000"/>
      <name val="Times New Roman"/>
      <family val="1"/>
      <charset val="204"/>
    </font>
    <font>
      <sz val="12"/>
      <color theme="1"/>
      <name val="Times New Roman"/>
      <family val="1"/>
      <charset val="204"/>
    </font>
    <font>
      <sz val="14"/>
      <color theme="1"/>
      <name val="Times New Roman"/>
      <family val="1"/>
      <charset val="204"/>
    </font>
    <font>
      <sz val="11"/>
      <color theme="1"/>
      <name val="Times New Roman"/>
      <family val="1"/>
      <charset val="204"/>
    </font>
    <font>
      <sz val="12"/>
      <color rgb="FF000000"/>
      <name val="Times New Roman"/>
      <family val="1"/>
      <charset val="204"/>
    </font>
    <font>
      <b/>
      <sz val="11"/>
      <color theme="1"/>
      <name val="Calibri"/>
      <family val="2"/>
      <charset val="204"/>
      <scheme val="minor"/>
    </font>
    <font>
      <sz val="14"/>
      <color rgb="FFFF0000"/>
      <name val="Times New Roman"/>
      <family val="1"/>
      <charset val="204"/>
    </font>
    <font>
      <sz val="11"/>
      <color indexed="8"/>
      <name val="Times New Roman"/>
      <family val="1"/>
      <charset val="204"/>
    </font>
    <font>
      <b/>
      <sz val="11"/>
      <color indexed="8"/>
      <name val="Times New Roman"/>
      <family val="1"/>
      <charset val="204"/>
    </font>
    <font>
      <b/>
      <sz val="14"/>
      <color theme="1"/>
      <name val="Times New Roman"/>
      <family val="1"/>
      <charset val="204"/>
    </font>
    <font>
      <b/>
      <sz val="12"/>
      <color rgb="FFFF0000"/>
      <name val="Times New Roman"/>
      <family val="1"/>
      <charset val="204"/>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77">
    <xf numFmtId="0" fontId="0" fillId="0" borderId="0" xfId="0"/>
    <xf numFmtId="0" fontId="3" fillId="0" borderId="0" xfId="0" applyFont="1" applyFill="1"/>
    <xf numFmtId="0" fontId="3" fillId="0" borderId="0" xfId="0" applyFont="1" applyFill="1" applyAlignment="1">
      <alignment horizontal="center"/>
    </xf>
    <xf numFmtId="3" fontId="5" fillId="0" borderId="2" xfId="0" applyNumberFormat="1" applyFont="1" applyFill="1" applyBorder="1" applyAlignment="1">
      <alignment horizontal="center" vertical="top" wrapText="1"/>
    </xf>
    <xf numFmtId="0" fontId="3" fillId="0" borderId="0" xfId="0" applyFont="1" applyFill="1" applyBorder="1"/>
    <xf numFmtId="3" fontId="13" fillId="0" borderId="2" xfId="0" applyNumberFormat="1" applyFont="1" applyFill="1" applyBorder="1" applyAlignment="1">
      <alignment horizontal="center" vertical="top" wrapText="1"/>
    </xf>
    <xf numFmtId="3" fontId="5" fillId="0" borderId="1" xfId="0" applyNumberFormat="1" applyFont="1" applyFill="1" applyBorder="1" applyAlignment="1">
      <alignment horizontal="center" vertical="top" wrapText="1"/>
    </xf>
    <xf numFmtId="3" fontId="4" fillId="0" borderId="1" xfId="0" applyNumberFormat="1" applyFont="1" applyFill="1" applyBorder="1" applyAlignment="1">
      <alignment horizontal="center" vertical="top" wrapText="1"/>
    </xf>
    <xf numFmtId="0" fontId="5" fillId="0" borderId="2" xfId="0" applyFont="1" applyFill="1" applyBorder="1" applyAlignment="1">
      <alignment horizontal="center" wrapText="1"/>
    </xf>
    <xf numFmtId="3" fontId="4" fillId="0" borderId="4" xfId="0" applyNumberFormat="1" applyFont="1" applyFill="1" applyBorder="1" applyAlignment="1">
      <alignment horizontal="center" vertical="top" wrapText="1"/>
    </xf>
    <xf numFmtId="3" fontId="5" fillId="0" borderId="2" xfId="0" applyNumberFormat="1" applyFont="1" applyFill="1" applyBorder="1" applyAlignment="1">
      <alignment horizontal="right" wrapText="1"/>
    </xf>
    <xf numFmtId="3" fontId="14" fillId="0" borderId="2" xfId="0" applyNumberFormat="1" applyFont="1" applyFill="1" applyBorder="1" applyAlignment="1">
      <alignment horizontal="center" vertical="top" wrapText="1"/>
    </xf>
    <xf numFmtId="3" fontId="14" fillId="0" borderId="4" xfId="0" applyNumberFormat="1" applyFont="1" applyFill="1" applyBorder="1" applyAlignment="1">
      <alignment horizontal="center" vertical="top" wrapText="1"/>
    </xf>
    <xf numFmtId="0" fontId="5" fillId="0" borderId="6" xfId="0" applyFont="1" applyFill="1" applyBorder="1" applyAlignment="1">
      <alignment horizontal="center" vertical="top" wrapText="1"/>
    </xf>
    <xf numFmtId="3" fontId="4" fillId="0" borderId="7" xfId="0" applyNumberFormat="1" applyFont="1" applyFill="1" applyBorder="1" applyAlignment="1">
      <alignment horizontal="center" vertical="top" wrapText="1"/>
    </xf>
    <xf numFmtId="3" fontId="18" fillId="0" borderId="2" xfId="0" applyNumberFormat="1" applyFont="1" applyFill="1" applyBorder="1" applyAlignment="1">
      <alignment horizontal="center" vertical="top" wrapText="1"/>
    </xf>
    <xf numFmtId="0" fontId="4" fillId="0" borderId="2" xfId="0" applyFont="1" applyFill="1" applyBorder="1" applyAlignment="1">
      <alignment vertical="top" wrapText="1"/>
    </xf>
    <xf numFmtId="0" fontId="7" fillId="0" borderId="2" xfId="0" applyFont="1" applyFill="1" applyBorder="1" applyAlignment="1">
      <alignment horizontal="center" vertical="top" wrapText="1"/>
    </xf>
    <xf numFmtId="0" fontId="20" fillId="0" borderId="0" xfId="0" applyFont="1" applyFill="1" applyAlignment="1">
      <alignment horizontal="center" vertical="center" wrapText="1"/>
    </xf>
    <xf numFmtId="0" fontId="20" fillId="0" borderId="0" xfId="0" applyFont="1" applyFill="1" applyAlignment="1">
      <alignmen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1" fillId="0" borderId="0" xfId="0" applyFont="1" applyFill="1" applyAlignment="1">
      <alignment vertical="center" wrapText="1"/>
    </xf>
    <xf numFmtId="0" fontId="21" fillId="0" borderId="0" xfId="0" applyFont="1" applyFill="1" applyAlignment="1">
      <alignment wrapText="1"/>
    </xf>
    <xf numFmtId="0" fontId="21" fillId="0" borderId="0" xfId="0" applyFont="1" applyFill="1" applyAlignment="1">
      <alignment horizontal="center" wrapText="1"/>
    </xf>
    <xf numFmtId="0" fontId="22" fillId="0" borderId="2" xfId="0" applyFont="1" applyFill="1" applyBorder="1" applyAlignment="1">
      <alignment horizontal="center" vertical="top" wrapText="1"/>
    </xf>
    <xf numFmtId="0" fontId="19" fillId="0" borderId="2" xfId="0" applyFont="1" applyFill="1" applyBorder="1" applyAlignment="1">
      <alignment horizontal="center" vertical="top" wrapText="1"/>
    </xf>
    <xf numFmtId="0" fontId="19" fillId="0" borderId="2" xfId="0" applyFont="1" applyFill="1" applyBorder="1" applyAlignment="1">
      <alignment horizontal="center" wrapText="1"/>
    </xf>
    <xf numFmtId="0" fontId="14" fillId="0" borderId="2" xfId="0" applyFont="1" applyFill="1" applyBorder="1" applyAlignment="1">
      <alignment horizontal="center" vertical="top" wrapText="1"/>
    </xf>
    <xf numFmtId="3" fontId="22" fillId="0" borderId="2" xfId="0" applyNumberFormat="1" applyFont="1" applyFill="1" applyBorder="1" applyAlignment="1">
      <alignment vertical="top" wrapText="1"/>
    </xf>
    <xf numFmtId="0" fontId="22" fillId="0" borderId="2" xfId="0" applyFont="1" applyFill="1" applyBorder="1" applyAlignment="1">
      <alignment vertical="top" wrapText="1"/>
    </xf>
    <xf numFmtId="0" fontId="21" fillId="0" borderId="2" xfId="0" applyFont="1" applyFill="1" applyBorder="1" applyAlignment="1">
      <alignment horizontal="center" vertical="top" wrapText="1"/>
    </xf>
    <xf numFmtId="0" fontId="14" fillId="0" borderId="2" xfId="0" applyFont="1" applyFill="1" applyBorder="1" applyAlignment="1">
      <alignment horizontal="center" wrapText="1"/>
    </xf>
    <xf numFmtId="0" fontId="19" fillId="0" borderId="0" xfId="0" applyFont="1" applyFill="1" applyAlignment="1">
      <alignment vertical="center"/>
    </xf>
    <xf numFmtId="0" fontId="19" fillId="0" borderId="0" xfId="0" applyFont="1" applyFill="1" applyAlignment="1">
      <alignment horizontal="center" vertical="center"/>
    </xf>
    <xf numFmtId="0" fontId="20" fillId="0" borderId="0" xfId="0" applyFont="1" applyFill="1" applyAlignment="1">
      <alignment vertical="center"/>
    </xf>
    <xf numFmtId="0" fontId="20" fillId="0" borderId="0" xfId="0" applyFont="1" applyFill="1" applyAlignment="1">
      <alignment horizontal="center" vertical="center"/>
    </xf>
    <xf numFmtId="0" fontId="24" fillId="0" borderId="0" xfId="0" applyFont="1" applyFill="1" applyAlignment="1">
      <alignment vertical="center"/>
    </xf>
    <xf numFmtId="0" fontId="19"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left" vertical="top" wrapText="1"/>
    </xf>
    <xf numFmtId="165" fontId="7" fillId="0" borderId="2" xfId="0" applyNumberFormat="1" applyFont="1" applyFill="1" applyBorder="1" applyAlignment="1">
      <alignment vertical="top" wrapText="1"/>
    </xf>
    <xf numFmtId="165" fontId="7" fillId="0" borderId="16" xfId="0" applyNumberFormat="1" applyFont="1" applyFill="1" applyBorder="1" applyAlignment="1">
      <alignment vertical="top" wrapText="1"/>
    </xf>
    <xf numFmtId="166" fontId="7" fillId="0" borderId="2" xfId="0" applyNumberFormat="1" applyFont="1" applyFill="1" applyBorder="1" applyAlignment="1">
      <alignment vertical="top" wrapText="1"/>
    </xf>
    <xf numFmtId="0" fontId="22" fillId="0" borderId="2" xfId="0" applyFont="1" applyFill="1" applyBorder="1" applyAlignment="1">
      <alignment horizontal="left" vertical="top" wrapText="1"/>
    </xf>
    <xf numFmtId="166" fontId="7" fillId="0" borderId="16" xfId="0" applyNumberFormat="1" applyFont="1" applyFill="1" applyBorder="1" applyAlignment="1">
      <alignment vertical="top" wrapText="1"/>
    </xf>
    <xf numFmtId="0" fontId="7" fillId="0" borderId="11" xfId="0" applyFont="1" applyFill="1" applyBorder="1" applyAlignment="1">
      <alignment horizontal="center" vertical="top" wrapText="1"/>
    </xf>
    <xf numFmtId="1" fontId="7" fillId="0" borderId="2" xfId="0" applyNumberFormat="1" applyFont="1" applyFill="1" applyBorder="1" applyAlignment="1">
      <alignment vertical="top" wrapText="1"/>
    </xf>
    <xf numFmtId="1" fontId="25" fillId="0" borderId="16" xfId="0" applyNumberFormat="1" applyFont="1" applyFill="1" applyBorder="1" applyAlignment="1">
      <alignment vertical="top" wrapText="1"/>
    </xf>
    <xf numFmtId="1" fontId="7" fillId="0" borderId="1" xfId="0" applyNumberFormat="1" applyFont="1" applyFill="1" applyBorder="1" applyAlignment="1">
      <alignment vertical="top" wrapText="1"/>
    </xf>
    <xf numFmtId="166" fontId="7" fillId="0" borderId="3" xfId="0" applyNumberFormat="1" applyFont="1" applyFill="1" applyBorder="1" applyAlignment="1">
      <alignment vertical="top" wrapText="1"/>
    </xf>
    <xf numFmtId="166" fontId="25" fillId="0" borderId="2" xfId="0" applyNumberFormat="1" applyFont="1" applyFill="1" applyBorder="1" applyAlignment="1">
      <alignment vertical="top" wrapText="1"/>
    </xf>
    <xf numFmtId="166" fontId="25" fillId="0" borderId="7" xfId="0" applyNumberFormat="1" applyFont="1" applyFill="1" applyBorder="1" applyAlignment="1">
      <alignment vertical="top" wrapText="1"/>
    </xf>
    <xf numFmtId="166" fontId="25" fillId="0" borderId="15" xfId="0" applyNumberFormat="1" applyFont="1" applyFill="1" applyBorder="1" applyAlignment="1">
      <alignment vertical="top" wrapText="1"/>
    </xf>
    <xf numFmtId="0" fontId="21" fillId="0" borderId="2" xfId="0" applyFont="1" applyFill="1" applyBorder="1" applyAlignment="1">
      <alignment vertical="top" wrapText="1"/>
    </xf>
    <xf numFmtId="1" fontId="25" fillId="0" borderId="15" xfId="0" applyNumberFormat="1" applyFont="1" applyFill="1" applyBorder="1" applyAlignment="1">
      <alignment vertical="top" wrapText="1"/>
    </xf>
    <xf numFmtId="166" fontId="7" fillId="0" borderId="2" xfId="0" applyNumberFormat="1" applyFont="1" applyFill="1" applyBorder="1" applyAlignment="1">
      <alignment horizontal="right" vertical="top" wrapText="1"/>
    </xf>
    <xf numFmtId="166" fontId="7" fillId="0" borderId="9" xfId="0" applyNumberFormat="1" applyFont="1" applyFill="1" applyBorder="1" applyAlignment="1">
      <alignment horizontal="right" vertical="top" wrapText="1"/>
    </xf>
    <xf numFmtId="0" fontId="21" fillId="0" borderId="2" xfId="0" applyFont="1" applyFill="1" applyBorder="1" applyAlignment="1">
      <alignment horizontal="right" vertical="top" wrapText="1"/>
    </xf>
    <xf numFmtId="49" fontId="21" fillId="0" borderId="2" xfId="0" applyNumberFormat="1" applyFont="1" applyFill="1" applyBorder="1" applyAlignment="1">
      <alignment horizontal="right" vertical="top" wrapText="1"/>
    </xf>
    <xf numFmtId="1" fontId="7" fillId="0" borderId="2" xfId="0" applyNumberFormat="1" applyFont="1" applyFill="1" applyBorder="1" applyAlignment="1">
      <alignment horizontal="right" vertical="top" wrapText="1"/>
    </xf>
    <xf numFmtId="166" fontId="25" fillId="0" borderId="22" xfId="0" applyNumberFormat="1" applyFont="1" applyFill="1" applyBorder="1" applyAlignment="1">
      <alignment vertical="top" wrapText="1"/>
    </xf>
    <xf numFmtId="0" fontId="25" fillId="0" borderId="1" xfId="0" applyFont="1" applyFill="1" applyBorder="1" applyAlignment="1">
      <alignment horizontal="center" vertical="top" wrapText="1"/>
    </xf>
    <xf numFmtId="0" fontId="4" fillId="0" borderId="23" xfId="0" applyFont="1" applyFill="1" applyBorder="1" applyAlignment="1">
      <alignment vertical="top" wrapText="1"/>
    </xf>
    <xf numFmtId="0" fontId="4" fillId="0" borderId="24" xfId="0" applyFont="1" applyFill="1" applyBorder="1" applyAlignment="1">
      <alignment horizontal="left" vertical="top" wrapText="1"/>
    </xf>
    <xf numFmtId="0" fontId="21" fillId="0" borderId="23" xfId="0" applyFont="1" applyFill="1" applyBorder="1" applyAlignment="1">
      <alignment vertical="top" wrapText="1"/>
    </xf>
    <xf numFmtId="0" fontId="25" fillId="0" borderId="2" xfId="0" applyFont="1" applyFill="1" applyBorder="1" applyAlignment="1">
      <alignment vertical="top" wrapText="1"/>
    </xf>
    <xf numFmtId="0" fontId="19" fillId="0" borderId="2" xfId="0" applyFont="1" applyFill="1" applyBorder="1" applyAlignment="1">
      <alignment vertical="top" wrapText="1"/>
    </xf>
    <xf numFmtId="0" fontId="19" fillId="0" borderId="2" xfId="0" applyFont="1" applyFill="1" applyBorder="1" applyAlignment="1">
      <alignment vertical="center"/>
    </xf>
    <xf numFmtId="0" fontId="25" fillId="0" borderId="1" xfId="0" applyFont="1" applyFill="1" applyBorder="1" applyAlignment="1">
      <alignment vertical="top" wrapText="1"/>
    </xf>
    <xf numFmtId="166" fontId="25" fillId="0" borderId="16" xfId="0" applyNumberFormat="1" applyFont="1" applyFill="1" applyBorder="1" applyAlignment="1">
      <alignment vertical="top" wrapText="1"/>
    </xf>
    <xf numFmtId="1" fontId="25" fillId="0" borderId="2" xfId="0" applyNumberFormat="1" applyFont="1" applyFill="1" applyBorder="1" applyAlignment="1">
      <alignment vertical="top" wrapText="1"/>
    </xf>
    <xf numFmtId="166" fontId="7" fillId="0" borderId="2" xfId="0" applyNumberFormat="1" applyFont="1" applyFill="1" applyBorder="1" applyAlignment="1">
      <alignment horizontal="right" wrapText="1"/>
    </xf>
    <xf numFmtId="1" fontId="25" fillId="0" borderId="2" xfId="0" applyNumberFormat="1" applyFont="1" applyFill="1" applyBorder="1" applyAlignment="1">
      <alignment horizontal="right" vertical="center" wrapText="1"/>
    </xf>
    <xf numFmtId="2" fontId="25" fillId="0" borderId="2" xfId="0" applyNumberFormat="1" applyFont="1" applyFill="1" applyBorder="1" applyAlignment="1">
      <alignment horizontal="right" vertical="center" wrapText="1"/>
    </xf>
    <xf numFmtId="1" fontId="25" fillId="0" borderId="1" xfId="0" applyNumberFormat="1" applyFont="1" applyFill="1" applyBorder="1" applyAlignment="1">
      <alignment horizontal="right" vertical="top" wrapText="1"/>
    </xf>
    <xf numFmtId="1" fontId="7" fillId="0" borderId="2" xfId="0" applyNumberFormat="1" applyFont="1" applyFill="1" applyBorder="1" applyAlignment="1">
      <alignment horizontal="right" wrapText="1"/>
    </xf>
    <xf numFmtId="0" fontId="18" fillId="0" borderId="0" xfId="0" applyFont="1" applyFill="1" applyAlignment="1">
      <alignment vertical="center"/>
    </xf>
    <xf numFmtId="166" fontId="25" fillId="0" borderId="2" xfId="0" applyNumberFormat="1" applyFont="1" applyFill="1" applyBorder="1" applyAlignment="1">
      <alignment horizontal="right" vertical="center" wrapText="1"/>
    </xf>
    <xf numFmtId="166" fontId="25" fillId="0" borderId="2" xfId="0" applyNumberFormat="1" applyFont="1" applyFill="1" applyBorder="1" applyAlignment="1">
      <alignment horizontal="right" vertical="top" wrapText="1"/>
    </xf>
    <xf numFmtId="165" fontId="25" fillId="0" borderId="2" xfId="0" applyNumberFormat="1" applyFont="1" applyFill="1" applyBorder="1" applyAlignment="1">
      <alignment horizontal="right" vertical="top" wrapText="1"/>
    </xf>
    <xf numFmtId="165" fontId="7" fillId="0" borderId="2" xfId="0" applyNumberFormat="1" applyFont="1" applyFill="1" applyBorder="1" applyAlignment="1">
      <alignment horizontal="right" vertical="top" wrapText="1"/>
    </xf>
    <xf numFmtId="2" fontId="7" fillId="0" borderId="2" xfId="0" applyNumberFormat="1" applyFont="1" applyFill="1" applyBorder="1" applyAlignment="1">
      <alignment horizontal="right" vertical="top" wrapText="1"/>
    </xf>
    <xf numFmtId="2" fontId="7" fillId="0" borderId="1" xfId="0" applyNumberFormat="1" applyFont="1" applyFill="1" applyBorder="1" applyAlignment="1">
      <alignment horizontal="right" vertical="top" wrapText="1"/>
    </xf>
    <xf numFmtId="0" fontId="25" fillId="0" borderId="2" xfId="0" applyFont="1" applyFill="1" applyBorder="1" applyAlignment="1">
      <alignment horizontal="right" vertical="center" wrapText="1"/>
    </xf>
    <xf numFmtId="0" fontId="7" fillId="0" borderId="2" xfId="0" applyFont="1" applyFill="1" applyBorder="1" applyAlignment="1">
      <alignment vertical="top" wrapText="1"/>
    </xf>
    <xf numFmtId="0" fontId="25" fillId="0" borderId="9" xfId="0" applyFont="1" applyFill="1" applyBorder="1" applyAlignment="1">
      <alignment vertical="top" wrapText="1"/>
    </xf>
    <xf numFmtId="0" fontId="25" fillId="0" borderId="2" xfId="0" applyFont="1" applyFill="1" applyBorder="1" applyAlignment="1">
      <alignment horizontal="center" vertical="top" wrapText="1"/>
    </xf>
    <xf numFmtId="0" fontId="19" fillId="0" borderId="2" xfId="0" applyFont="1" applyFill="1" applyBorder="1" applyAlignment="1">
      <alignment wrapText="1"/>
    </xf>
    <xf numFmtId="1" fontId="7" fillId="0" borderId="1" xfId="0" applyNumberFormat="1" applyFont="1" applyFill="1" applyBorder="1" applyAlignment="1">
      <alignment horizontal="right" wrapText="1"/>
    </xf>
    <xf numFmtId="0" fontId="7" fillId="0" borderId="9" xfId="0" applyFont="1" applyFill="1" applyBorder="1" applyAlignment="1">
      <alignment vertical="top" wrapText="1"/>
    </xf>
    <xf numFmtId="1" fontId="7" fillId="0" borderId="2" xfId="0" applyNumberFormat="1" applyFont="1" applyFill="1" applyBorder="1" applyAlignment="1">
      <alignment horizontal="left" wrapText="1"/>
    </xf>
    <xf numFmtId="0" fontId="7" fillId="0" borderId="2" xfId="0" applyFont="1" applyFill="1" applyBorder="1" applyAlignment="1">
      <alignment wrapText="1"/>
    </xf>
    <xf numFmtId="0" fontId="7" fillId="0" borderId="2" xfId="0" applyFont="1" applyFill="1" applyBorder="1" applyAlignment="1">
      <alignment horizontal="center" wrapText="1"/>
    </xf>
    <xf numFmtId="0" fontId="25" fillId="0" borderId="2" xfId="0" applyFont="1" applyFill="1" applyBorder="1" applyAlignment="1">
      <alignment horizontal="right" vertical="top" wrapText="1"/>
    </xf>
    <xf numFmtId="3" fontId="4" fillId="0" borderId="3" xfId="0" applyNumberFormat="1" applyFont="1" applyFill="1" applyBorder="1" applyAlignment="1">
      <alignment horizontal="left" vertical="top" wrapText="1"/>
    </xf>
    <xf numFmtId="3" fontId="4" fillId="0" borderId="3" xfId="0" applyNumberFormat="1" applyFont="1" applyFill="1" applyBorder="1" applyAlignment="1">
      <alignment vertical="top" wrapText="1"/>
    </xf>
    <xf numFmtId="3" fontId="4" fillId="0" borderId="2" xfId="0" applyNumberFormat="1" applyFont="1" applyFill="1" applyBorder="1" applyAlignment="1">
      <alignment horizontal="left" vertical="top" wrapText="1"/>
    </xf>
    <xf numFmtId="0" fontId="5" fillId="0" borderId="4" xfId="0" applyFont="1" applyFill="1" applyBorder="1" applyAlignment="1">
      <alignment horizontal="center" vertical="top" wrapText="1"/>
    </xf>
    <xf numFmtId="0" fontId="4" fillId="0" borderId="2" xfId="0" applyNumberFormat="1" applyFont="1" applyFill="1" applyBorder="1" applyAlignment="1">
      <alignment horizontal="left" vertical="top" wrapText="1"/>
    </xf>
    <xf numFmtId="3" fontId="4" fillId="0" borderId="3" xfId="0" applyNumberFormat="1" applyFont="1" applyFill="1" applyBorder="1" applyAlignment="1">
      <alignment horizontal="center" vertical="top" wrapText="1"/>
    </xf>
    <xf numFmtId="0" fontId="4" fillId="0" borderId="2" xfId="0" applyNumberFormat="1" applyFont="1" applyFill="1" applyBorder="1" applyAlignment="1">
      <alignment vertical="top" wrapText="1"/>
    </xf>
    <xf numFmtId="1" fontId="4" fillId="0" borderId="2" xfId="0" applyNumberFormat="1" applyFont="1" applyFill="1" applyBorder="1" applyAlignment="1">
      <alignment horizontal="center" vertical="top" wrapText="1"/>
    </xf>
    <xf numFmtId="3" fontId="4" fillId="0" borderId="8" xfId="0" applyNumberFormat="1" applyFont="1" applyFill="1" applyBorder="1" applyAlignment="1">
      <alignment horizontal="center" vertical="top" wrapText="1"/>
    </xf>
    <xf numFmtId="3" fontId="4" fillId="0" borderId="8"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3" fontId="4" fillId="0" borderId="10" xfId="0" applyNumberFormat="1" applyFont="1" applyFill="1" applyBorder="1" applyAlignment="1">
      <alignment horizontal="center" vertical="top" wrapText="1"/>
    </xf>
    <xf numFmtId="0" fontId="4" fillId="0" borderId="10" xfId="0" applyNumberFormat="1" applyFont="1" applyFill="1" applyBorder="1" applyAlignment="1">
      <alignment horizontal="left" vertical="top" wrapText="1"/>
    </xf>
    <xf numFmtId="0" fontId="4" fillId="0" borderId="10" xfId="0" applyFont="1" applyFill="1" applyBorder="1" applyAlignment="1">
      <alignment horizontal="center" vertical="top" wrapText="1"/>
    </xf>
    <xf numFmtId="3" fontId="4" fillId="0" borderId="10" xfId="0" applyNumberFormat="1" applyFont="1" applyFill="1" applyBorder="1" applyAlignment="1">
      <alignment horizontal="left" vertical="top" wrapText="1"/>
    </xf>
    <xf numFmtId="3" fontId="5" fillId="0" borderId="10" xfId="0" applyNumberFormat="1" applyFont="1" applyFill="1" applyBorder="1" applyAlignment="1">
      <alignment horizontal="center" vertical="top" wrapText="1"/>
    </xf>
    <xf numFmtId="164" fontId="4" fillId="0" borderId="2" xfId="0" applyNumberFormat="1" applyFont="1" applyFill="1" applyBorder="1" applyAlignment="1">
      <alignment horizontal="center" vertical="top" wrapText="1"/>
    </xf>
    <xf numFmtId="164" fontId="13" fillId="0" borderId="2" xfId="0" applyNumberFormat="1" applyFont="1" applyFill="1" applyBorder="1" applyAlignment="1">
      <alignment horizontal="center" vertical="top" wrapText="1"/>
    </xf>
    <xf numFmtId="0" fontId="5" fillId="0" borderId="2" xfId="0" applyNumberFormat="1" applyFont="1" applyFill="1" applyBorder="1" applyAlignment="1">
      <alignment horizontal="left" vertical="top" wrapText="1"/>
    </xf>
    <xf numFmtId="3" fontId="5" fillId="0" borderId="2" xfId="0" applyNumberFormat="1" applyFont="1" applyFill="1" applyBorder="1" applyAlignment="1">
      <alignment horizontal="left" vertical="top" wrapText="1"/>
    </xf>
    <xf numFmtId="3" fontId="14" fillId="0" borderId="2" xfId="0" applyNumberFormat="1" applyFont="1" applyFill="1" applyBorder="1" applyAlignment="1">
      <alignment horizontal="left" vertical="top" wrapText="1"/>
    </xf>
    <xf numFmtId="164" fontId="14" fillId="0" borderId="2" xfId="0" applyNumberFormat="1" applyFont="1" applyFill="1" applyBorder="1" applyAlignment="1">
      <alignment horizontal="center" vertical="top" wrapText="1"/>
    </xf>
    <xf numFmtId="1" fontId="5" fillId="0" borderId="2" xfId="0" applyNumberFormat="1" applyFont="1" applyFill="1" applyBorder="1" applyAlignment="1">
      <alignment horizontal="center" vertical="top" wrapText="1"/>
    </xf>
    <xf numFmtId="3" fontId="14" fillId="0" borderId="1" xfId="0" applyNumberFormat="1" applyFont="1" applyFill="1" applyBorder="1" applyAlignment="1">
      <alignment horizontal="center" vertical="top" wrapText="1"/>
    </xf>
    <xf numFmtId="0" fontId="28" fillId="0" borderId="2" xfId="0" applyFont="1" applyFill="1" applyBorder="1" applyAlignment="1">
      <alignment horizontal="center" vertical="top" wrapText="1"/>
    </xf>
    <xf numFmtId="0" fontId="18" fillId="0" borderId="2" xfId="0" applyFont="1" applyFill="1" applyBorder="1" applyAlignment="1">
      <alignment horizontal="center" vertical="top" wrapText="1"/>
    </xf>
    <xf numFmtId="49" fontId="17" fillId="0" borderId="2" xfId="0" applyNumberFormat="1" applyFont="1" applyFill="1" applyBorder="1" applyAlignment="1">
      <alignment horizontal="center" vertical="top" wrapText="1"/>
    </xf>
    <xf numFmtId="0" fontId="5" fillId="0" borderId="1" xfId="0" applyNumberFormat="1" applyFont="1" applyFill="1" applyBorder="1" applyAlignment="1">
      <alignment horizontal="left" vertical="top" wrapText="1"/>
    </xf>
    <xf numFmtId="0" fontId="10" fillId="0" borderId="2" xfId="0" applyNumberFormat="1" applyFont="1" applyFill="1" applyBorder="1" applyAlignment="1">
      <alignment horizontal="left" vertical="top" wrapText="1"/>
    </xf>
    <xf numFmtId="3" fontId="5" fillId="0" borderId="4" xfId="0" applyNumberFormat="1" applyFont="1" applyFill="1" applyBorder="1" applyAlignment="1">
      <alignment horizontal="center" vertical="top" wrapText="1"/>
    </xf>
    <xf numFmtId="3" fontId="5" fillId="0" borderId="3" xfId="0" applyNumberFormat="1" applyFont="1" applyFill="1" applyBorder="1" applyAlignment="1">
      <alignment horizontal="center" vertical="top" wrapText="1"/>
    </xf>
    <xf numFmtId="3" fontId="10" fillId="0" borderId="3"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49" fontId="4" fillId="0" borderId="4" xfId="0" applyNumberFormat="1" applyFont="1" applyFill="1" applyBorder="1" applyAlignment="1">
      <alignment horizontal="left" vertical="top" wrapText="1"/>
    </xf>
    <xf numFmtId="0" fontId="4" fillId="0" borderId="1" xfId="0"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2"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vertical="top" wrapText="1"/>
    </xf>
    <xf numFmtId="0" fontId="5" fillId="0" borderId="2" xfId="0" applyFont="1" applyFill="1" applyBorder="1" applyAlignment="1">
      <alignment vertical="top" wrapText="1"/>
    </xf>
    <xf numFmtId="0" fontId="4" fillId="0" borderId="2"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3" xfId="0" applyFont="1" applyFill="1" applyBorder="1" applyAlignment="1">
      <alignment horizontal="center" vertical="top" wrapText="1"/>
    </xf>
    <xf numFmtId="3" fontId="4" fillId="0" borderId="2"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top" wrapText="1"/>
    </xf>
    <xf numFmtId="0" fontId="5" fillId="0" borderId="5" xfId="0" applyFont="1" applyFill="1" applyBorder="1" applyAlignment="1">
      <alignment horizontal="center" vertical="top" wrapText="1"/>
    </xf>
    <xf numFmtId="0" fontId="17" fillId="0" borderId="2" xfId="0" applyFont="1" applyFill="1" applyBorder="1" applyAlignment="1">
      <alignment horizontal="center" vertical="center" wrapText="1"/>
    </xf>
    <xf numFmtId="0" fontId="5" fillId="0" borderId="9" xfId="0"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0" fontId="4" fillId="0" borderId="11" xfId="0" applyFont="1" applyFill="1" applyBorder="1" applyAlignment="1">
      <alignment horizontal="left" vertical="top" wrapText="1"/>
    </xf>
    <xf numFmtId="0" fontId="0" fillId="0" borderId="7" xfId="0" applyFill="1" applyBorder="1" applyAlignment="1">
      <alignment horizontal="left" vertical="top" wrapText="1"/>
    </xf>
    <xf numFmtId="0" fontId="0" fillId="0" borderId="12" xfId="0" applyFill="1" applyBorder="1" applyAlignment="1">
      <alignment horizontal="left" vertical="top" wrapText="1"/>
    </xf>
    <xf numFmtId="0" fontId="0" fillId="0" borderId="8" xfId="0" applyFill="1" applyBorder="1" applyAlignment="1">
      <alignment horizontal="left" vertical="top" wrapText="1"/>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4" fillId="0" borderId="1"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4" xfId="0"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2" xfId="0" applyFont="1" applyFill="1" applyBorder="1" applyAlignment="1">
      <alignment horizontal="center" vertical="top" wrapText="1"/>
    </xf>
    <xf numFmtId="0" fontId="0" fillId="0" borderId="1" xfId="0" applyFont="1" applyFill="1" applyBorder="1" applyAlignment="1">
      <alignment horizontal="center" vertical="top" wrapText="1"/>
    </xf>
    <xf numFmtId="0" fontId="0" fillId="0" borderId="7"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vertical="top" wrapText="1"/>
    </xf>
    <xf numFmtId="0" fontId="5" fillId="0" borderId="2" xfId="0" applyFont="1" applyFill="1" applyBorder="1" applyAlignment="1">
      <alignment vertical="top" wrapText="1"/>
    </xf>
    <xf numFmtId="0" fontId="4" fillId="0" borderId="3" xfId="0" applyFont="1" applyFill="1" applyBorder="1" applyAlignment="1">
      <alignment horizontal="center" vertical="top" wrapText="1"/>
    </xf>
    <xf numFmtId="0" fontId="4" fillId="0" borderId="1" xfId="0" applyNumberFormat="1" applyFont="1" applyFill="1" applyBorder="1" applyAlignment="1">
      <alignment horizontal="left" vertical="top" wrapText="1"/>
    </xf>
    <xf numFmtId="0" fontId="0" fillId="0" borderId="3" xfId="0" applyFill="1" applyBorder="1" applyAlignment="1">
      <alignment vertical="top" wrapText="1"/>
    </xf>
    <xf numFmtId="0" fontId="0" fillId="0" borderId="4" xfId="0" applyFill="1" applyBorder="1" applyAlignment="1">
      <alignment vertical="top" wrapText="1"/>
    </xf>
    <xf numFmtId="0" fontId="4" fillId="0" borderId="2"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11"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8" xfId="0" applyFont="1" applyFill="1" applyBorder="1" applyAlignment="1">
      <alignment horizontal="left" vertical="top" wrapText="1"/>
    </xf>
    <xf numFmtId="49" fontId="7" fillId="0" borderId="2" xfId="0" applyNumberFormat="1" applyFont="1" applyFill="1" applyBorder="1" applyAlignment="1">
      <alignment horizontal="center" vertical="top" wrapText="1"/>
    </xf>
    <xf numFmtId="3" fontId="4" fillId="0" borderId="2" xfId="0" applyNumberFormat="1" applyFont="1" applyFill="1" applyBorder="1" applyAlignment="1">
      <alignment horizontal="center" vertical="top" wrapText="1"/>
    </xf>
    <xf numFmtId="0" fontId="2" fillId="0" borderId="17" xfId="0" applyFont="1" applyFill="1" applyBorder="1" applyAlignment="1">
      <alignment horizontal="center" vertical="top" wrapText="1"/>
    </xf>
    <xf numFmtId="0" fontId="2" fillId="0" borderId="0" xfId="0" applyFont="1" applyFill="1" applyBorder="1" applyAlignment="1">
      <alignment horizontal="center" vertical="top" wrapText="1"/>
    </xf>
    <xf numFmtId="3" fontId="5" fillId="0" borderId="2" xfId="0" applyNumberFormat="1" applyFont="1" applyFill="1" applyBorder="1" applyAlignment="1">
      <alignment vertical="top" wrapText="1"/>
    </xf>
    <xf numFmtId="0" fontId="11" fillId="0" borderId="7"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8" xfId="0" applyFont="1" applyFill="1" applyBorder="1" applyAlignment="1">
      <alignment horizontal="left" vertical="top" wrapText="1"/>
    </xf>
    <xf numFmtId="0" fontId="4" fillId="0" borderId="4" xfId="0"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3" xfId="0" applyFont="1" applyFill="1" applyBorder="1" applyAlignment="1">
      <alignment horizontal="center" vertical="top" wrapText="1"/>
    </xf>
    <xf numFmtId="14" fontId="4" fillId="0" borderId="2" xfId="0" applyNumberFormat="1" applyFont="1" applyFill="1" applyBorder="1" applyAlignment="1">
      <alignment horizontal="center" vertical="top" wrapText="1"/>
    </xf>
    <xf numFmtId="0" fontId="4" fillId="0" borderId="7"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7" fillId="0" borderId="2" xfId="0" applyFont="1" applyFill="1" applyBorder="1" applyAlignment="1">
      <alignment horizontal="center" vertical="top" wrapText="1"/>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4"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3" xfId="0" applyFont="1" applyFill="1" applyBorder="1" applyAlignment="1">
      <alignment horizontal="center" vertical="top" wrapText="1"/>
    </xf>
    <xf numFmtId="49" fontId="5" fillId="0" borderId="2" xfId="0" applyNumberFormat="1" applyFont="1" applyFill="1" applyBorder="1" applyAlignment="1">
      <alignment horizontal="center" vertical="top" wrapText="1"/>
    </xf>
    <xf numFmtId="0" fontId="5" fillId="0" borderId="18" xfId="0" applyFont="1" applyFill="1" applyBorder="1" applyAlignment="1">
      <alignment horizontal="center" vertical="top" wrapText="1"/>
    </xf>
    <xf numFmtId="0" fontId="5" fillId="0" borderId="19" xfId="0" applyFont="1" applyFill="1" applyBorder="1" applyAlignment="1">
      <alignment horizontal="center" vertical="top" wrapText="1"/>
    </xf>
    <xf numFmtId="0" fontId="5" fillId="0" borderId="20" xfId="0" applyFont="1" applyFill="1" applyBorder="1" applyAlignment="1">
      <alignment horizontal="center" vertical="top" wrapText="1"/>
    </xf>
    <xf numFmtId="0" fontId="5" fillId="0" borderId="21"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21" xfId="0" applyFont="1" applyFill="1" applyBorder="1" applyAlignment="1">
      <alignment horizontal="center" vertical="top" wrapText="1"/>
    </xf>
    <xf numFmtId="0" fontId="2" fillId="0" borderId="17" xfId="0" applyFont="1" applyFill="1" applyBorder="1" applyAlignment="1">
      <alignment horizontal="center" wrapText="1"/>
    </xf>
    <xf numFmtId="0" fontId="2" fillId="0" borderId="0" xfId="0" applyFont="1" applyFill="1" applyBorder="1" applyAlignment="1">
      <alignment horizontal="center" wrapText="1"/>
    </xf>
    <xf numFmtId="0" fontId="9" fillId="0" borderId="2" xfId="0" applyFont="1" applyFill="1" applyBorder="1" applyAlignment="1">
      <alignment horizontal="center"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10" fillId="0" borderId="2" xfId="0" applyFont="1" applyFill="1" applyBorder="1" applyAlignment="1">
      <alignment horizontal="center" vertical="top" wrapText="1"/>
    </xf>
    <xf numFmtId="0" fontId="5" fillId="0" borderId="17" xfId="0" applyFont="1" applyFill="1" applyBorder="1" applyAlignment="1">
      <alignment horizontal="center" wrapText="1"/>
    </xf>
    <xf numFmtId="0" fontId="5" fillId="0" borderId="0" xfId="0" applyFont="1" applyFill="1" applyBorder="1" applyAlignment="1">
      <alignment horizontal="center" wrapText="1"/>
    </xf>
    <xf numFmtId="49" fontId="4" fillId="0" borderId="4" xfId="0" applyNumberFormat="1" applyFont="1" applyFill="1" applyBorder="1" applyAlignment="1">
      <alignment horizontal="center" vertical="top" wrapText="1"/>
    </xf>
    <xf numFmtId="0" fontId="4" fillId="0" borderId="4"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2" fillId="0" borderId="2" xfId="0" applyFont="1" applyFill="1" applyBorder="1" applyAlignment="1">
      <alignment horizontal="center" vertical="top" wrapText="1"/>
    </xf>
    <xf numFmtId="0" fontId="5" fillId="0" borderId="2" xfId="0" applyNumberFormat="1" applyFont="1" applyFill="1" applyBorder="1" applyAlignment="1">
      <alignment horizontal="center" vertical="top" wrapText="1"/>
    </xf>
    <xf numFmtId="0" fontId="4" fillId="0" borderId="2" xfId="0" applyNumberFormat="1" applyFont="1" applyFill="1" applyBorder="1" applyAlignment="1">
      <alignment horizontal="center" vertical="top" wrapText="1"/>
    </xf>
    <xf numFmtId="0" fontId="4" fillId="0" borderId="11" xfId="0" applyFont="1" applyFill="1" applyBorder="1" applyAlignment="1">
      <alignment vertical="top" wrapText="1"/>
    </xf>
    <xf numFmtId="0" fontId="4" fillId="0" borderId="7" xfId="0" applyFont="1" applyFill="1" applyBorder="1" applyAlignment="1">
      <alignment vertical="top" wrapText="1"/>
    </xf>
    <xf numFmtId="0" fontId="4" fillId="0" borderId="12" xfId="0" applyFont="1" applyFill="1" applyBorder="1" applyAlignment="1">
      <alignment vertical="top" wrapText="1"/>
    </xf>
    <xf numFmtId="0" fontId="4" fillId="0" borderId="8" xfId="0" applyFont="1" applyFill="1" applyBorder="1" applyAlignment="1">
      <alignment vertical="top" wrapText="1"/>
    </xf>
    <xf numFmtId="49" fontId="4" fillId="0" borderId="1"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1" fillId="0" borderId="2" xfId="0" applyFont="1" applyFill="1" applyBorder="1" applyAlignment="1">
      <alignment horizontal="left" vertical="top" wrapText="1"/>
    </xf>
    <xf numFmtId="0" fontId="27" fillId="0" borderId="0" xfId="0" applyFont="1" applyFill="1" applyBorder="1" applyAlignment="1">
      <alignment horizontal="center" vertical="center" wrapText="1"/>
    </xf>
    <xf numFmtId="0" fontId="2" fillId="0" borderId="0" xfId="0" applyFont="1" applyFill="1" applyAlignment="1">
      <alignment horizontal="center"/>
    </xf>
    <xf numFmtId="0" fontId="24" fillId="0" borderId="0" xfId="0" applyFont="1" applyFill="1" applyAlignment="1">
      <alignment horizontal="right"/>
    </xf>
    <xf numFmtId="0" fontId="5" fillId="0" borderId="5" xfId="0" applyFont="1" applyFill="1" applyBorder="1" applyAlignment="1">
      <alignment horizontal="center" vertical="top" wrapText="1"/>
    </xf>
    <xf numFmtId="0" fontId="2" fillId="0" borderId="4" xfId="0" applyFont="1" applyFill="1" applyBorder="1" applyAlignment="1">
      <alignment horizontal="center" vertical="top" wrapText="1"/>
    </xf>
    <xf numFmtId="0" fontId="5" fillId="0" borderId="11" xfId="0" applyFont="1" applyFill="1" applyBorder="1" applyAlignment="1">
      <alignment vertical="top" wrapText="1"/>
    </xf>
    <xf numFmtId="0" fontId="5" fillId="0" borderId="7" xfId="0" applyFont="1" applyFill="1" applyBorder="1" applyAlignment="1">
      <alignment vertical="top" wrapText="1"/>
    </xf>
    <xf numFmtId="0" fontId="5" fillId="0" borderId="12" xfId="0" applyFont="1" applyFill="1" applyBorder="1" applyAlignment="1">
      <alignment vertical="top" wrapText="1"/>
    </xf>
    <xf numFmtId="0" fontId="5" fillId="0" borderId="8" xfId="0" applyFont="1" applyFill="1" applyBorder="1" applyAlignment="1">
      <alignment vertical="top"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5" fillId="0" borderId="9" xfId="0" applyFont="1" applyFill="1" applyBorder="1" applyAlignment="1">
      <alignment horizontal="center" vertical="top" wrapText="1"/>
    </xf>
    <xf numFmtId="0" fontId="15" fillId="0" borderId="15" xfId="0" applyFont="1" applyFill="1" applyBorder="1" applyAlignment="1">
      <alignment horizontal="center" vertical="top" wrapText="1"/>
    </xf>
    <xf numFmtId="0" fontId="15" fillId="0" borderId="16" xfId="0" applyFont="1" applyFill="1" applyBorder="1" applyAlignment="1">
      <alignment horizontal="center" vertical="top" wrapText="1"/>
    </xf>
    <xf numFmtId="0" fontId="21" fillId="0" borderId="0" xfId="0" applyFont="1" applyFill="1" applyAlignment="1">
      <alignment horizontal="left" wrapText="1"/>
    </xf>
    <xf numFmtId="0" fontId="4" fillId="0" borderId="9" xfId="0" applyFont="1" applyFill="1" applyBorder="1" applyAlignment="1">
      <alignment horizontal="center" vertical="top" wrapText="1"/>
    </xf>
    <xf numFmtId="0" fontId="4" fillId="0" borderId="15" xfId="0" applyFont="1" applyFill="1" applyBorder="1" applyAlignment="1">
      <alignment horizontal="center" vertical="top" wrapText="1"/>
    </xf>
    <xf numFmtId="0" fontId="7" fillId="0" borderId="15" xfId="0" applyFont="1" applyFill="1" applyBorder="1" applyAlignment="1">
      <alignment wrapText="1"/>
    </xf>
    <xf numFmtId="0" fontId="7" fillId="0" borderId="16" xfId="0" applyFont="1" applyFill="1" applyBorder="1" applyAlignment="1">
      <alignment wrapText="1"/>
    </xf>
    <xf numFmtId="0" fontId="22" fillId="0" borderId="9"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1" fillId="0" borderId="15" xfId="0" applyFont="1" applyFill="1" applyBorder="1" applyAlignment="1">
      <alignment wrapText="1"/>
    </xf>
    <xf numFmtId="0" fontId="21" fillId="0" borderId="16" xfId="0" applyFont="1" applyFill="1" applyBorder="1" applyAlignment="1">
      <alignment wrapText="1"/>
    </xf>
    <xf numFmtId="0" fontId="20" fillId="0" borderId="0" xfId="0" applyFont="1" applyFill="1" applyAlignment="1">
      <alignment horizontal="center" vertical="center" wrapText="1"/>
    </xf>
    <xf numFmtId="0" fontId="26" fillId="0" borderId="9" xfId="0" applyFont="1" applyFill="1" applyBorder="1" applyAlignment="1">
      <alignment horizontal="center" vertical="top" wrapText="1"/>
    </xf>
    <xf numFmtId="0" fontId="0" fillId="0" borderId="15" xfId="0" applyFill="1" applyBorder="1" applyAlignment="1"/>
    <xf numFmtId="0" fontId="0" fillId="0" borderId="16" xfId="0" applyFill="1" applyBorder="1" applyAlignment="1"/>
    <xf numFmtId="0" fontId="19" fillId="0" borderId="0" xfId="0" applyFont="1" applyFill="1" applyBorder="1" applyAlignment="1">
      <alignment horizontal="left" vertical="center" wrapText="1"/>
    </xf>
    <xf numFmtId="0" fontId="25" fillId="0" borderId="1" xfId="0" applyFont="1" applyFill="1" applyBorder="1" applyAlignment="1">
      <alignment horizontal="center" vertical="top" wrapText="1"/>
    </xf>
    <xf numFmtId="0" fontId="25" fillId="0" borderId="4" xfId="0" applyFont="1" applyFill="1" applyBorder="1" applyAlignment="1">
      <alignment horizontal="center" vertical="top" wrapText="1"/>
    </xf>
    <xf numFmtId="0" fontId="19" fillId="0" borderId="1" xfId="0" applyFont="1" applyFill="1" applyBorder="1" applyAlignment="1">
      <alignment horizontal="center" vertical="top" wrapText="1"/>
    </xf>
    <xf numFmtId="0" fontId="17" fillId="0" borderId="2" xfId="0" applyFont="1" applyFill="1" applyBorder="1" applyAlignment="1">
      <alignment horizontal="center" vertical="top" wrapText="1"/>
    </xf>
    <xf numFmtId="0" fontId="19" fillId="0" borderId="2" xfId="0" applyFont="1" applyFill="1" applyBorder="1" applyAlignment="1">
      <alignment horizontal="center" vertical="top" wrapText="1"/>
    </xf>
    <xf numFmtId="0" fontId="17" fillId="0" borderId="9" xfId="0" applyFont="1" applyFill="1" applyBorder="1" applyAlignment="1">
      <alignment horizontal="center" vertical="top" wrapText="1"/>
    </xf>
    <xf numFmtId="0" fontId="23" fillId="0" borderId="15" xfId="0" applyFont="1" applyFill="1" applyBorder="1" applyAlignment="1">
      <alignment vertical="top" wrapText="1"/>
    </xf>
    <xf numFmtId="0" fontId="23" fillId="0" borderId="16" xfId="0" applyFont="1" applyFill="1" applyBorder="1" applyAlignment="1">
      <alignment vertical="top" wrapText="1"/>
    </xf>
    <xf numFmtId="0" fontId="20" fillId="0" borderId="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1"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S504"/>
  <sheetViews>
    <sheetView view="pageBreakPreview" zoomScale="75" zoomScaleNormal="75" workbookViewId="0">
      <pane ySplit="9" topLeftCell="A449" activePane="bottomLeft" state="frozen"/>
      <selection pane="bottomLeft" activeCell="A454" sqref="A454:N454"/>
    </sheetView>
  </sheetViews>
  <sheetFormatPr defaultRowHeight="18.75"/>
  <cols>
    <col min="1" max="1" width="9" style="1" customWidth="1"/>
    <col min="2" max="2" width="9.140625" style="1"/>
    <col min="3" max="3" width="19.42578125" style="1" customWidth="1"/>
    <col min="4" max="4" width="19.140625" style="2" customWidth="1"/>
    <col min="5" max="5" width="11.7109375" style="2" customWidth="1"/>
    <col min="6" max="6" width="11.5703125" style="1" customWidth="1"/>
    <col min="7" max="7" width="10.42578125" style="1" customWidth="1"/>
    <col min="8" max="8" width="11" style="1" customWidth="1"/>
    <col min="9" max="9" width="10.7109375" style="1" customWidth="1"/>
    <col min="10" max="10" width="10.28515625" style="1" customWidth="1"/>
    <col min="11" max="11" width="10.140625" style="1" customWidth="1"/>
    <col min="12" max="12" width="10.42578125" style="1" customWidth="1"/>
    <col min="13" max="13" width="11" style="1" customWidth="1"/>
    <col min="14" max="14" width="31.140625" style="1" customWidth="1"/>
    <col min="15" max="16384" width="9.140625" style="1"/>
  </cols>
  <sheetData>
    <row r="1" spans="1:18">
      <c r="A1" s="235"/>
      <c r="B1" s="235"/>
      <c r="C1" s="235"/>
      <c r="D1" s="235"/>
      <c r="E1" s="235"/>
      <c r="F1" s="235"/>
      <c r="G1" s="235"/>
      <c r="H1" s="235"/>
      <c r="I1" s="235"/>
      <c r="J1" s="235"/>
      <c r="K1" s="235"/>
      <c r="L1" s="235"/>
      <c r="M1" s="235"/>
      <c r="N1" s="235"/>
    </row>
    <row r="2" spans="1:18" ht="18.75" customHeight="1">
      <c r="A2" s="233" t="s">
        <v>804</v>
      </c>
      <c r="B2" s="233"/>
      <c r="C2" s="233"/>
      <c r="D2" s="233"/>
      <c r="E2" s="233"/>
      <c r="F2" s="233"/>
      <c r="G2" s="233"/>
      <c r="H2" s="233"/>
      <c r="I2" s="233"/>
      <c r="J2" s="233"/>
      <c r="K2" s="233"/>
      <c r="L2" s="233"/>
      <c r="M2" s="233"/>
    </row>
    <row r="3" spans="1:18">
      <c r="A3" s="234" t="s">
        <v>803</v>
      </c>
      <c r="B3" s="234"/>
      <c r="C3" s="234"/>
      <c r="D3" s="234"/>
      <c r="E3" s="234"/>
      <c r="F3" s="234"/>
      <c r="G3" s="234"/>
      <c r="H3" s="234"/>
      <c r="I3" s="234"/>
      <c r="J3" s="234"/>
      <c r="K3" s="234"/>
      <c r="L3" s="234"/>
      <c r="M3" s="234"/>
      <c r="N3" s="234"/>
    </row>
    <row r="4" spans="1:18" s="2" customFormat="1">
      <c r="E4" s="234"/>
      <c r="F4" s="234"/>
      <c r="G4" s="234"/>
      <c r="H4" s="234"/>
      <c r="I4" s="234"/>
      <c r="J4" s="234"/>
      <c r="K4" s="234"/>
      <c r="L4" s="234"/>
      <c r="M4" s="234"/>
      <c r="N4" s="234"/>
      <c r="O4" s="234"/>
      <c r="P4" s="234"/>
      <c r="Q4" s="234"/>
      <c r="R4" s="234"/>
    </row>
    <row r="5" spans="1:18" ht="34.5" customHeight="1">
      <c r="A5" s="242" t="s">
        <v>339</v>
      </c>
      <c r="B5" s="243" t="s">
        <v>340</v>
      </c>
      <c r="C5" s="244"/>
      <c r="D5" s="242" t="s">
        <v>342</v>
      </c>
      <c r="E5" s="242" t="s">
        <v>145</v>
      </c>
      <c r="F5" s="242" t="s">
        <v>341</v>
      </c>
      <c r="G5" s="242"/>
      <c r="H5" s="242"/>
      <c r="I5" s="242"/>
      <c r="J5" s="242"/>
      <c r="K5" s="242"/>
      <c r="L5" s="242"/>
      <c r="M5" s="242"/>
      <c r="N5" s="242" t="s">
        <v>343</v>
      </c>
    </row>
    <row r="6" spans="1:18" ht="18.75" customHeight="1">
      <c r="A6" s="242"/>
      <c r="B6" s="245"/>
      <c r="C6" s="246"/>
      <c r="D6" s="242"/>
      <c r="E6" s="242"/>
      <c r="F6" s="249" t="s">
        <v>336</v>
      </c>
      <c r="G6" s="250"/>
      <c r="H6" s="250"/>
      <c r="I6" s="250"/>
      <c r="J6" s="250"/>
      <c r="K6" s="250"/>
      <c r="L6" s="250"/>
      <c r="M6" s="251"/>
      <c r="N6" s="242"/>
    </row>
    <row r="7" spans="1:18" ht="36" customHeight="1">
      <c r="A7" s="242"/>
      <c r="B7" s="245"/>
      <c r="C7" s="246"/>
      <c r="D7" s="242"/>
      <c r="E7" s="242"/>
      <c r="F7" s="242" t="s">
        <v>223</v>
      </c>
      <c r="G7" s="242"/>
      <c r="H7" s="242" t="s">
        <v>190</v>
      </c>
      <c r="I7" s="242"/>
      <c r="J7" s="242" t="s">
        <v>191</v>
      </c>
      <c r="K7" s="242"/>
      <c r="L7" s="242" t="s">
        <v>192</v>
      </c>
      <c r="M7" s="242"/>
      <c r="N7" s="242"/>
    </row>
    <row r="8" spans="1:18" ht="30.75" customHeight="1">
      <c r="A8" s="242"/>
      <c r="B8" s="247"/>
      <c r="C8" s="248"/>
      <c r="D8" s="242"/>
      <c r="E8" s="242"/>
      <c r="F8" s="242"/>
      <c r="G8" s="242"/>
      <c r="H8" s="143" t="s">
        <v>337</v>
      </c>
      <c r="I8" s="143" t="s">
        <v>338</v>
      </c>
      <c r="J8" s="143" t="s">
        <v>337</v>
      </c>
      <c r="K8" s="143" t="s">
        <v>338</v>
      </c>
      <c r="L8" s="143" t="s">
        <v>337</v>
      </c>
      <c r="M8" s="143" t="s">
        <v>338</v>
      </c>
      <c r="N8" s="242"/>
    </row>
    <row r="9" spans="1:18" ht="19.5" thickBot="1">
      <c r="A9" s="13">
        <v>1</v>
      </c>
      <c r="B9" s="236">
        <v>2</v>
      </c>
      <c r="C9" s="236"/>
      <c r="D9" s="142">
        <v>3</v>
      </c>
      <c r="E9" s="142">
        <v>4</v>
      </c>
      <c r="F9" s="142">
        <v>5</v>
      </c>
      <c r="G9" s="142">
        <v>6</v>
      </c>
      <c r="H9" s="142">
        <v>7</v>
      </c>
      <c r="I9" s="142">
        <v>8</v>
      </c>
      <c r="J9" s="142">
        <v>9</v>
      </c>
      <c r="K9" s="142">
        <v>10</v>
      </c>
      <c r="L9" s="142">
        <v>11</v>
      </c>
      <c r="M9" s="142">
        <v>12</v>
      </c>
      <c r="N9" s="142">
        <v>13</v>
      </c>
    </row>
    <row r="10" spans="1:18">
      <c r="A10" s="237" t="s">
        <v>47</v>
      </c>
      <c r="B10" s="237"/>
      <c r="C10" s="237"/>
      <c r="D10" s="237"/>
      <c r="E10" s="237"/>
      <c r="F10" s="237"/>
      <c r="G10" s="237"/>
      <c r="H10" s="237"/>
      <c r="I10" s="237"/>
      <c r="J10" s="237"/>
      <c r="K10" s="237"/>
      <c r="L10" s="237"/>
      <c r="M10" s="237"/>
      <c r="N10" s="237"/>
    </row>
    <row r="11" spans="1:18" ht="25.5" customHeight="1">
      <c r="A11" s="173" t="s">
        <v>193</v>
      </c>
      <c r="B11" s="238" t="s">
        <v>194</v>
      </c>
      <c r="C11" s="239"/>
      <c r="D11" s="173" t="s">
        <v>222</v>
      </c>
      <c r="E11" s="131" t="s">
        <v>344</v>
      </c>
      <c r="F11" s="3">
        <f t="shared" ref="F11:M11" si="0">SUM(F12:F13)</f>
        <v>299951</v>
      </c>
      <c r="G11" s="3">
        <f t="shared" si="0"/>
        <v>199125.7</v>
      </c>
      <c r="H11" s="3">
        <f t="shared" si="0"/>
        <v>235951</v>
      </c>
      <c r="I11" s="3">
        <f t="shared" si="0"/>
        <v>136700.70000000001</v>
      </c>
      <c r="J11" s="3">
        <f t="shared" si="0"/>
        <v>0</v>
      </c>
      <c r="K11" s="3">
        <f t="shared" si="0"/>
        <v>0</v>
      </c>
      <c r="L11" s="3">
        <f t="shared" si="0"/>
        <v>64000</v>
      </c>
      <c r="M11" s="3">
        <f t="shared" si="0"/>
        <v>62425</v>
      </c>
      <c r="N11" s="3"/>
    </row>
    <row r="12" spans="1:18" ht="25.5" customHeight="1">
      <c r="A12" s="174"/>
      <c r="B12" s="240"/>
      <c r="C12" s="241"/>
      <c r="D12" s="174"/>
      <c r="E12" s="131">
        <v>2013</v>
      </c>
      <c r="F12" s="3">
        <f>F15+F18+F21+F24+F27</f>
        <v>204912</v>
      </c>
      <c r="G12" s="3">
        <f t="shared" ref="G12:M12" si="1">G15+G18+G21+G24+G27</f>
        <v>196517</v>
      </c>
      <c r="H12" s="3">
        <f t="shared" si="1"/>
        <v>140912</v>
      </c>
      <c r="I12" s="3">
        <f t="shared" si="1"/>
        <v>134092</v>
      </c>
      <c r="J12" s="3">
        <f t="shared" si="1"/>
        <v>0</v>
      </c>
      <c r="K12" s="3">
        <f t="shared" si="1"/>
        <v>0</v>
      </c>
      <c r="L12" s="3">
        <f t="shared" si="1"/>
        <v>64000</v>
      </c>
      <c r="M12" s="3">
        <f t="shared" si="1"/>
        <v>62425</v>
      </c>
      <c r="N12" s="3"/>
    </row>
    <row r="13" spans="1:18" ht="27.75" customHeight="1">
      <c r="A13" s="174"/>
      <c r="B13" s="240"/>
      <c r="C13" s="241"/>
      <c r="D13" s="174"/>
      <c r="E13" s="131">
        <v>2014</v>
      </c>
      <c r="F13" s="3">
        <f>F16+F19+F22+F25+F28</f>
        <v>95039</v>
      </c>
      <c r="G13" s="3">
        <f t="shared" ref="G13:M13" si="2">G16+G19+G22+G25+G28</f>
        <v>2608.6999999999998</v>
      </c>
      <c r="H13" s="3">
        <f t="shared" si="2"/>
        <v>95039</v>
      </c>
      <c r="I13" s="3">
        <f t="shared" si="2"/>
        <v>2608.6999999999998</v>
      </c>
      <c r="J13" s="3">
        <f t="shared" si="2"/>
        <v>0</v>
      </c>
      <c r="K13" s="3">
        <f t="shared" si="2"/>
        <v>0</v>
      </c>
      <c r="L13" s="3">
        <f t="shared" si="2"/>
        <v>0</v>
      </c>
      <c r="M13" s="3">
        <f t="shared" si="2"/>
        <v>0</v>
      </c>
      <c r="N13" s="3"/>
    </row>
    <row r="14" spans="1:18" ht="27" customHeight="1">
      <c r="A14" s="152" t="s">
        <v>195</v>
      </c>
      <c r="B14" s="172" t="s">
        <v>53</v>
      </c>
      <c r="C14" s="172"/>
      <c r="D14" s="152" t="s">
        <v>181</v>
      </c>
      <c r="E14" s="132" t="s">
        <v>328</v>
      </c>
      <c r="F14" s="138">
        <f t="shared" ref="F14:M14" si="3">SUM(F15:F16)</f>
        <v>217533</v>
      </c>
      <c r="G14" s="138">
        <f t="shared" si="3"/>
        <v>194213.7</v>
      </c>
      <c r="H14" s="138">
        <f t="shared" si="3"/>
        <v>153533</v>
      </c>
      <c r="I14" s="138">
        <f t="shared" si="3"/>
        <v>131788.70000000001</v>
      </c>
      <c r="J14" s="138">
        <f t="shared" si="3"/>
        <v>0</v>
      </c>
      <c r="K14" s="138">
        <f t="shared" si="3"/>
        <v>0</v>
      </c>
      <c r="L14" s="138">
        <f t="shared" si="3"/>
        <v>64000</v>
      </c>
      <c r="M14" s="138">
        <f t="shared" si="3"/>
        <v>62425</v>
      </c>
      <c r="N14" s="138"/>
    </row>
    <row r="15" spans="1:18" ht="236.25" customHeight="1">
      <c r="A15" s="168"/>
      <c r="B15" s="172"/>
      <c r="C15" s="172"/>
      <c r="D15" s="168"/>
      <c r="E15" s="132">
        <v>2013</v>
      </c>
      <c r="F15" s="138">
        <f>H15+J15+L15</f>
        <v>200000</v>
      </c>
      <c r="G15" s="7">
        <f t="shared" ref="G15:G16" si="4">I15+K15+M15</f>
        <v>191605</v>
      </c>
      <c r="H15" s="7">
        <v>136000</v>
      </c>
      <c r="I15" s="7">
        <v>129180</v>
      </c>
      <c r="J15" s="7">
        <v>0</v>
      </c>
      <c r="K15" s="7">
        <v>0</v>
      </c>
      <c r="L15" s="7">
        <v>64000</v>
      </c>
      <c r="M15" s="138">
        <v>62425</v>
      </c>
      <c r="N15" s="99" t="s">
        <v>863</v>
      </c>
    </row>
    <row r="16" spans="1:18" ht="156.75" customHeight="1">
      <c r="A16" s="168"/>
      <c r="B16" s="172"/>
      <c r="C16" s="172"/>
      <c r="D16" s="168"/>
      <c r="E16" s="132">
        <v>2014</v>
      </c>
      <c r="F16" s="138">
        <f>H16+J16+L16</f>
        <v>17533</v>
      </c>
      <c r="G16" s="7">
        <f t="shared" si="4"/>
        <v>2608.6999999999998</v>
      </c>
      <c r="H16" s="138">
        <v>17533</v>
      </c>
      <c r="I16" s="138">
        <v>2608.6999999999998</v>
      </c>
      <c r="J16" s="138">
        <v>0</v>
      </c>
      <c r="K16" s="138">
        <v>0</v>
      </c>
      <c r="L16" s="138">
        <v>0</v>
      </c>
      <c r="M16" s="100">
        <v>0</v>
      </c>
      <c r="N16" s="97" t="s">
        <v>864</v>
      </c>
    </row>
    <row r="17" spans="1:14" ht="21.75" customHeight="1">
      <c r="A17" s="165" t="s">
        <v>196</v>
      </c>
      <c r="B17" s="166" t="s">
        <v>197</v>
      </c>
      <c r="C17" s="166"/>
      <c r="D17" s="165" t="s">
        <v>198</v>
      </c>
      <c r="E17" s="132" t="s">
        <v>328</v>
      </c>
      <c r="F17" s="138">
        <f t="shared" ref="F17:M17" si="5">SUM(F18:F19)</f>
        <v>4912</v>
      </c>
      <c r="G17" s="138">
        <f t="shared" si="5"/>
        <v>4912</v>
      </c>
      <c r="H17" s="138">
        <f t="shared" si="5"/>
        <v>4912</v>
      </c>
      <c r="I17" s="138">
        <f t="shared" si="5"/>
        <v>4912</v>
      </c>
      <c r="J17" s="138">
        <f t="shared" si="5"/>
        <v>0</v>
      </c>
      <c r="K17" s="138">
        <f t="shared" si="5"/>
        <v>0</v>
      </c>
      <c r="L17" s="138">
        <f t="shared" si="5"/>
        <v>0</v>
      </c>
      <c r="M17" s="138">
        <f t="shared" si="5"/>
        <v>0</v>
      </c>
      <c r="N17" s="169" t="s">
        <v>865</v>
      </c>
    </row>
    <row r="18" spans="1:14" ht="21.75" customHeight="1">
      <c r="A18" s="165"/>
      <c r="B18" s="166"/>
      <c r="C18" s="166"/>
      <c r="D18" s="165"/>
      <c r="E18" s="132">
        <v>2013</v>
      </c>
      <c r="F18" s="138">
        <f>H18+J18+L18</f>
        <v>4912</v>
      </c>
      <c r="G18" s="7">
        <f t="shared" ref="F18:G22" si="6">I18+K18+M18</f>
        <v>4912</v>
      </c>
      <c r="H18" s="7">
        <v>4912</v>
      </c>
      <c r="I18" s="7">
        <v>4912</v>
      </c>
      <c r="J18" s="7">
        <v>0</v>
      </c>
      <c r="K18" s="7">
        <v>0</v>
      </c>
      <c r="L18" s="7">
        <v>0</v>
      </c>
      <c r="M18" s="7">
        <v>0</v>
      </c>
      <c r="N18" s="170"/>
    </row>
    <row r="19" spans="1:14" ht="131.25" customHeight="1">
      <c r="A19" s="165"/>
      <c r="B19" s="166"/>
      <c r="C19" s="166"/>
      <c r="D19" s="165"/>
      <c r="E19" s="132">
        <v>2014</v>
      </c>
      <c r="F19" s="7">
        <f>H19+J19+L19</f>
        <v>0</v>
      </c>
      <c r="G19" s="7">
        <f t="shared" si="6"/>
        <v>0</v>
      </c>
      <c r="H19" s="138">
        <v>0</v>
      </c>
      <c r="I19" s="138">
        <v>0</v>
      </c>
      <c r="J19" s="138">
        <v>0</v>
      </c>
      <c r="K19" s="138">
        <v>0</v>
      </c>
      <c r="L19" s="138">
        <v>0</v>
      </c>
      <c r="M19" s="138">
        <v>0</v>
      </c>
      <c r="N19" s="171"/>
    </row>
    <row r="20" spans="1:14" ht="22.5" customHeight="1">
      <c r="A20" s="145" t="s">
        <v>180</v>
      </c>
      <c r="B20" s="166" t="s">
        <v>199</v>
      </c>
      <c r="C20" s="166"/>
      <c r="D20" s="165" t="s">
        <v>200</v>
      </c>
      <c r="E20" s="132" t="s">
        <v>328</v>
      </c>
      <c r="F20" s="138">
        <f t="shared" ref="F20:M20" si="7">SUM(F21:F22)</f>
        <v>17700</v>
      </c>
      <c r="G20" s="138">
        <f t="shared" si="7"/>
        <v>0</v>
      </c>
      <c r="H20" s="138">
        <f t="shared" si="7"/>
        <v>17700</v>
      </c>
      <c r="I20" s="138">
        <f t="shared" si="7"/>
        <v>0</v>
      </c>
      <c r="J20" s="138">
        <f t="shared" si="7"/>
        <v>0</v>
      </c>
      <c r="K20" s="138">
        <f t="shared" si="7"/>
        <v>0</v>
      </c>
      <c r="L20" s="138">
        <f t="shared" si="7"/>
        <v>0</v>
      </c>
      <c r="M20" s="138">
        <f t="shared" si="7"/>
        <v>0</v>
      </c>
      <c r="N20" s="138"/>
    </row>
    <row r="21" spans="1:14" ht="22.5" customHeight="1">
      <c r="A21" s="145"/>
      <c r="B21" s="166"/>
      <c r="C21" s="166"/>
      <c r="D21" s="165"/>
      <c r="E21" s="132">
        <v>2013</v>
      </c>
      <c r="F21" s="7">
        <f t="shared" si="6"/>
        <v>0</v>
      </c>
      <c r="G21" s="138">
        <f>I21+K21+M21</f>
        <v>0</v>
      </c>
      <c r="H21" s="138">
        <v>0</v>
      </c>
      <c r="I21" s="138">
        <v>0</v>
      </c>
      <c r="J21" s="138">
        <v>0</v>
      </c>
      <c r="K21" s="138">
        <v>0</v>
      </c>
      <c r="L21" s="138">
        <v>0</v>
      </c>
      <c r="M21" s="138">
        <v>0</v>
      </c>
      <c r="N21" s="138"/>
    </row>
    <row r="22" spans="1:14" ht="135" customHeight="1">
      <c r="A22" s="145"/>
      <c r="B22" s="166"/>
      <c r="C22" s="166"/>
      <c r="D22" s="165"/>
      <c r="E22" s="132">
        <v>2014</v>
      </c>
      <c r="F22" s="7">
        <f t="shared" si="6"/>
        <v>17700</v>
      </c>
      <c r="G22" s="138">
        <f>I22+K22+M22</f>
        <v>0</v>
      </c>
      <c r="H22" s="138">
        <v>17700</v>
      </c>
      <c r="I22" s="138">
        <v>0</v>
      </c>
      <c r="J22" s="138">
        <v>0</v>
      </c>
      <c r="K22" s="138">
        <v>0</v>
      </c>
      <c r="L22" s="138">
        <v>0</v>
      </c>
      <c r="M22" s="138">
        <v>0</v>
      </c>
      <c r="N22" s="97" t="s">
        <v>866</v>
      </c>
    </row>
    <row r="23" spans="1:14" ht="25.5" customHeight="1">
      <c r="A23" s="165" t="s">
        <v>201</v>
      </c>
      <c r="B23" s="166" t="s">
        <v>202</v>
      </c>
      <c r="C23" s="166"/>
      <c r="D23" s="165" t="s">
        <v>179</v>
      </c>
      <c r="E23" s="132" t="s">
        <v>328</v>
      </c>
      <c r="F23" s="138">
        <f t="shared" ref="F23:M23" si="8">SUM(F24:F25)</f>
        <v>30484</v>
      </c>
      <c r="G23" s="138">
        <f t="shared" si="8"/>
        <v>0</v>
      </c>
      <c r="H23" s="138">
        <f t="shared" si="8"/>
        <v>30484</v>
      </c>
      <c r="I23" s="138">
        <f t="shared" si="8"/>
        <v>0</v>
      </c>
      <c r="J23" s="138">
        <f t="shared" si="8"/>
        <v>0</v>
      </c>
      <c r="K23" s="138">
        <f t="shared" si="8"/>
        <v>0</v>
      </c>
      <c r="L23" s="138">
        <f t="shared" si="8"/>
        <v>0</v>
      </c>
      <c r="M23" s="138">
        <f t="shared" si="8"/>
        <v>0</v>
      </c>
      <c r="N23" s="138"/>
    </row>
    <row r="24" spans="1:14" ht="25.5" customHeight="1">
      <c r="A24" s="165"/>
      <c r="B24" s="166"/>
      <c r="C24" s="166"/>
      <c r="D24" s="165"/>
      <c r="E24" s="132">
        <v>2013</v>
      </c>
      <c r="F24" s="7">
        <f>H24+J24+L24</f>
        <v>0</v>
      </c>
      <c r="G24" s="138">
        <f>I24+K24+M24</f>
        <v>0</v>
      </c>
      <c r="H24" s="138">
        <v>0</v>
      </c>
      <c r="I24" s="138">
        <v>0</v>
      </c>
      <c r="J24" s="138">
        <v>0</v>
      </c>
      <c r="K24" s="138">
        <v>0</v>
      </c>
      <c r="L24" s="138">
        <v>0</v>
      </c>
      <c r="M24" s="138">
        <v>0</v>
      </c>
      <c r="N24" s="138"/>
    </row>
    <row r="25" spans="1:14" ht="129.75" customHeight="1">
      <c r="A25" s="165"/>
      <c r="B25" s="166"/>
      <c r="C25" s="166"/>
      <c r="D25" s="165"/>
      <c r="E25" s="132">
        <v>2014</v>
      </c>
      <c r="F25" s="7">
        <f>H25+J25+L25</f>
        <v>30484</v>
      </c>
      <c r="G25" s="138">
        <f>I25+K25+M25</f>
        <v>0</v>
      </c>
      <c r="H25" s="138">
        <v>30484</v>
      </c>
      <c r="I25" s="138">
        <v>0</v>
      </c>
      <c r="J25" s="138">
        <v>0</v>
      </c>
      <c r="K25" s="138">
        <v>0</v>
      </c>
      <c r="L25" s="138">
        <v>0</v>
      </c>
      <c r="M25" s="138">
        <v>0</v>
      </c>
      <c r="N25" s="97" t="s">
        <v>867</v>
      </c>
    </row>
    <row r="26" spans="1:14" ht="24.75" customHeight="1">
      <c r="A26" s="165" t="s">
        <v>203</v>
      </c>
      <c r="B26" s="166" t="s">
        <v>204</v>
      </c>
      <c r="C26" s="166"/>
      <c r="D26" s="165" t="s">
        <v>205</v>
      </c>
      <c r="E26" s="132" t="s">
        <v>328</v>
      </c>
      <c r="F26" s="138">
        <f t="shared" ref="F26:M26" si="9">SUM(F27:F28)</f>
        <v>29322</v>
      </c>
      <c r="G26" s="138">
        <f t="shared" si="9"/>
        <v>0</v>
      </c>
      <c r="H26" s="138">
        <f t="shared" si="9"/>
        <v>29322</v>
      </c>
      <c r="I26" s="138">
        <f t="shared" si="9"/>
        <v>0</v>
      </c>
      <c r="J26" s="138">
        <f t="shared" si="9"/>
        <v>0</v>
      </c>
      <c r="K26" s="138">
        <f t="shared" si="9"/>
        <v>0</v>
      </c>
      <c r="L26" s="138">
        <f t="shared" si="9"/>
        <v>0</v>
      </c>
      <c r="M26" s="138">
        <f t="shared" si="9"/>
        <v>0</v>
      </c>
      <c r="N26" s="138"/>
    </row>
    <row r="27" spans="1:14" ht="24.75" customHeight="1">
      <c r="A27" s="165"/>
      <c r="B27" s="166"/>
      <c r="C27" s="166"/>
      <c r="D27" s="165"/>
      <c r="E27" s="132">
        <v>2013</v>
      </c>
      <c r="F27" s="7">
        <f>H27+J27+L27</f>
        <v>0</v>
      </c>
      <c r="G27" s="138">
        <f>I27+K27+M27</f>
        <v>0</v>
      </c>
      <c r="H27" s="138">
        <v>0</v>
      </c>
      <c r="I27" s="138">
        <v>0</v>
      </c>
      <c r="J27" s="138">
        <v>0</v>
      </c>
      <c r="K27" s="138">
        <v>0</v>
      </c>
      <c r="L27" s="138">
        <v>0</v>
      </c>
      <c r="M27" s="138">
        <v>0</v>
      </c>
      <c r="N27" s="132"/>
    </row>
    <row r="28" spans="1:14" ht="102" customHeight="1">
      <c r="A28" s="165"/>
      <c r="B28" s="166"/>
      <c r="C28" s="166"/>
      <c r="D28" s="165"/>
      <c r="E28" s="132">
        <v>2014</v>
      </c>
      <c r="F28" s="7">
        <f>H28+J28+L28</f>
        <v>29322</v>
      </c>
      <c r="G28" s="138">
        <f>I28+K28+M28</f>
        <v>0</v>
      </c>
      <c r="H28" s="138">
        <v>29322</v>
      </c>
      <c r="I28" s="138">
        <v>0</v>
      </c>
      <c r="J28" s="132">
        <v>0</v>
      </c>
      <c r="K28" s="132">
        <v>0</v>
      </c>
      <c r="L28" s="132">
        <v>0</v>
      </c>
      <c r="M28" s="132">
        <v>0</v>
      </c>
      <c r="N28" s="97" t="s">
        <v>868</v>
      </c>
    </row>
    <row r="29" spans="1:14" ht="23.25" customHeight="1">
      <c r="A29" s="156" t="s">
        <v>207</v>
      </c>
      <c r="B29" s="167" t="s">
        <v>208</v>
      </c>
      <c r="C29" s="167"/>
      <c r="D29" s="156" t="s">
        <v>209</v>
      </c>
      <c r="E29" s="131" t="s">
        <v>328</v>
      </c>
      <c r="F29" s="3">
        <f t="shared" ref="F29:M29" si="10">SUM(F30:F31)</f>
        <v>313243</v>
      </c>
      <c r="G29" s="3">
        <f t="shared" si="10"/>
        <v>6860</v>
      </c>
      <c r="H29" s="3">
        <f t="shared" si="10"/>
        <v>205243</v>
      </c>
      <c r="I29" s="3">
        <f t="shared" si="10"/>
        <v>6502</v>
      </c>
      <c r="J29" s="3">
        <f t="shared" si="10"/>
        <v>0</v>
      </c>
      <c r="K29" s="3">
        <f t="shared" si="10"/>
        <v>358</v>
      </c>
      <c r="L29" s="3">
        <f t="shared" si="10"/>
        <v>108000</v>
      </c>
      <c r="M29" s="3">
        <f t="shared" si="10"/>
        <v>0</v>
      </c>
      <c r="N29" s="3"/>
    </row>
    <row r="30" spans="1:14" ht="23.25" customHeight="1">
      <c r="A30" s="156"/>
      <c r="B30" s="167"/>
      <c r="C30" s="167"/>
      <c r="D30" s="156"/>
      <c r="E30" s="131">
        <v>2013</v>
      </c>
      <c r="F30" s="3">
        <f>F33+F36+F39</f>
        <v>259600</v>
      </c>
      <c r="G30" s="3">
        <f t="shared" ref="G30:M30" si="11">G33+G36+G39</f>
        <v>6860</v>
      </c>
      <c r="H30" s="3">
        <f t="shared" si="11"/>
        <v>151600</v>
      </c>
      <c r="I30" s="3">
        <f t="shared" si="11"/>
        <v>6502</v>
      </c>
      <c r="J30" s="3">
        <f t="shared" si="11"/>
        <v>0</v>
      </c>
      <c r="K30" s="3">
        <f t="shared" si="11"/>
        <v>358</v>
      </c>
      <c r="L30" s="3">
        <f t="shared" si="11"/>
        <v>108000</v>
      </c>
      <c r="M30" s="3">
        <f t="shared" si="11"/>
        <v>0</v>
      </c>
      <c r="N30" s="3"/>
    </row>
    <row r="31" spans="1:14" ht="23.25" customHeight="1">
      <c r="A31" s="156"/>
      <c r="B31" s="167"/>
      <c r="C31" s="167"/>
      <c r="D31" s="156"/>
      <c r="E31" s="131">
        <v>2014</v>
      </c>
      <c r="F31" s="3">
        <f t="shared" ref="F31:M31" si="12">F34+F37+F40</f>
        <v>53643</v>
      </c>
      <c r="G31" s="3">
        <f t="shared" si="12"/>
        <v>0</v>
      </c>
      <c r="H31" s="3">
        <f t="shared" si="12"/>
        <v>53643</v>
      </c>
      <c r="I31" s="3">
        <f t="shared" si="12"/>
        <v>0</v>
      </c>
      <c r="J31" s="3">
        <f t="shared" si="12"/>
        <v>0</v>
      </c>
      <c r="K31" s="3">
        <f t="shared" si="12"/>
        <v>0</v>
      </c>
      <c r="L31" s="3">
        <f t="shared" si="12"/>
        <v>0</v>
      </c>
      <c r="M31" s="3">
        <f t="shared" si="12"/>
        <v>0</v>
      </c>
      <c r="N31" s="3"/>
    </row>
    <row r="32" spans="1:14" ht="22.5" customHeight="1">
      <c r="A32" s="165" t="s">
        <v>210</v>
      </c>
      <c r="B32" s="166" t="s">
        <v>211</v>
      </c>
      <c r="C32" s="166"/>
      <c r="D32" s="165" t="s">
        <v>182</v>
      </c>
      <c r="E32" s="132" t="s">
        <v>328</v>
      </c>
      <c r="F32" s="138">
        <f t="shared" ref="F32:M32" si="13">SUM(F33:F34)</f>
        <v>253000</v>
      </c>
      <c r="G32" s="138">
        <f t="shared" si="13"/>
        <v>5185</v>
      </c>
      <c r="H32" s="138">
        <f t="shared" si="13"/>
        <v>145000</v>
      </c>
      <c r="I32" s="138">
        <f t="shared" si="13"/>
        <v>5185</v>
      </c>
      <c r="J32" s="138">
        <f t="shared" si="13"/>
        <v>0</v>
      </c>
      <c r="K32" s="138">
        <f t="shared" si="13"/>
        <v>0</v>
      </c>
      <c r="L32" s="138">
        <f t="shared" si="13"/>
        <v>108000</v>
      </c>
      <c r="M32" s="138">
        <f t="shared" si="13"/>
        <v>0</v>
      </c>
      <c r="N32" s="138"/>
    </row>
    <row r="33" spans="1:14" ht="159.75" customHeight="1">
      <c r="A33" s="165"/>
      <c r="B33" s="166"/>
      <c r="C33" s="166"/>
      <c r="D33" s="165"/>
      <c r="E33" s="132">
        <v>2013</v>
      </c>
      <c r="F33" s="7">
        <f>H33+J33+L33</f>
        <v>253000</v>
      </c>
      <c r="G33" s="7">
        <f>I33+K33+M33</f>
        <v>5185</v>
      </c>
      <c r="H33" s="7">
        <v>145000</v>
      </c>
      <c r="I33" s="7">
        <v>5185</v>
      </c>
      <c r="J33" s="7">
        <v>0</v>
      </c>
      <c r="K33" s="7">
        <v>0</v>
      </c>
      <c r="L33" s="7">
        <v>108000</v>
      </c>
      <c r="M33" s="7">
        <v>0</v>
      </c>
      <c r="N33" s="99" t="s">
        <v>869</v>
      </c>
    </row>
    <row r="34" spans="1:14" ht="22.5" customHeight="1">
      <c r="A34" s="165"/>
      <c r="B34" s="166"/>
      <c r="C34" s="166"/>
      <c r="D34" s="165"/>
      <c r="E34" s="132">
        <v>2014</v>
      </c>
      <c r="F34" s="7">
        <f>H34+J34+L34</f>
        <v>0</v>
      </c>
      <c r="G34" s="7">
        <f>I34+K34+M34</f>
        <v>0</v>
      </c>
      <c r="H34" s="138">
        <v>0</v>
      </c>
      <c r="I34" s="138">
        <v>0</v>
      </c>
      <c r="J34" s="138">
        <v>0</v>
      </c>
      <c r="K34" s="138">
        <v>0</v>
      </c>
      <c r="L34" s="138">
        <v>0</v>
      </c>
      <c r="M34" s="138">
        <v>0</v>
      </c>
      <c r="N34" s="132"/>
    </row>
    <row r="35" spans="1:14" ht="23.25" customHeight="1">
      <c r="A35" s="165" t="s">
        <v>212</v>
      </c>
      <c r="B35" s="166" t="s">
        <v>214</v>
      </c>
      <c r="C35" s="166"/>
      <c r="D35" s="165" t="s">
        <v>215</v>
      </c>
      <c r="E35" s="132" t="s">
        <v>328</v>
      </c>
      <c r="F35" s="138">
        <f t="shared" ref="F35:M35" si="14">SUM(F36:F37)</f>
        <v>6600</v>
      </c>
      <c r="G35" s="138">
        <f t="shared" si="14"/>
        <v>1675</v>
      </c>
      <c r="H35" s="138">
        <f t="shared" si="14"/>
        <v>6600</v>
      </c>
      <c r="I35" s="138">
        <f t="shared" si="14"/>
        <v>1317</v>
      </c>
      <c r="J35" s="138">
        <f t="shared" si="14"/>
        <v>0</v>
      </c>
      <c r="K35" s="138">
        <f t="shared" si="14"/>
        <v>358</v>
      </c>
      <c r="L35" s="138">
        <f t="shared" si="14"/>
        <v>0</v>
      </c>
      <c r="M35" s="138">
        <f t="shared" si="14"/>
        <v>0</v>
      </c>
      <c r="N35" s="138"/>
    </row>
    <row r="36" spans="1:14" ht="159.75" customHeight="1">
      <c r="A36" s="165"/>
      <c r="B36" s="166"/>
      <c r="C36" s="166"/>
      <c r="D36" s="165"/>
      <c r="E36" s="132">
        <v>2013</v>
      </c>
      <c r="F36" s="7">
        <f>H36+J36+L36</f>
        <v>6600</v>
      </c>
      <c r="G36" s="7">
        <f>I36+K36+M36</f>
        <v>1675</v>
      </c>
      <c r="H36" s="138">
        <v>6600</v>
      </c>
      <c r="I36" s="7">
        <v>1317</v>
      </c>
      <c r="J36" s="132">
        <v>0</v>
      </c>
      <c r="K36" s="7">
        <v>358</v>
      </c>
      <c r="L36" s="129">
        <v>0</v>
      </c>
      <c r="M36" s="7">
        <v>0</v>
      </c>
      <c r="N36" s="99" t="s">
        <v>870</v>
      </c>
    </row>
    <row r="37" spans="1:14" ht="23.25" customHeight="1">
      <c r="A37" s="165"/>
      <c r="B37" s="166"/>
      <c r="C37" s="166"/>
      <c r="D37" s="165"/>
      <c r="E37" s="132">
        <v>2014</v>
      </c>
      <c r="F37" s="7">
        <f>H37+J37+L37</f>
        <v>0</v>
      </c>
      <c r="G37" s="7">
        <f>I37+K37+M37</f>
        <v>0</v>
      </c>
      <c r="H37" s="138">
        <v>0</v>
      </c>
      <c r="I37" s="138">
        <v>0</v>
      </c>
      <c r="J37" s="138">
        <v>0</v>
      </c>
      <c r="K37" s="138">
        <v>0</v>
      </c>
      <c r="L37" s="138">
        <v>0</v>
      </c>
      <c r="M37" s="138">
        <v>0</v>
      </c>
      <c r="N37" s="132"/>
    </row>
    <row r="38" spans="1:14" ht="23.25" customHeight="1">
      <c r="A38" s="165" t="s">
        <v>213</v>
      </c>
      <c r="B38" s="166" t="s">
        <v>184</v>
      </c>
      <c r="C38" s="166"/>
      <c r="D38" s="165" t="s">
        <v>185</v>
      </c>
      <c r="E38" s="132" t="s">
        <v>328</v>
      </c>
      <c r="F38" s="138">
        <f t="shared" ref="F38:M38" si="15">SUM(F39:F40)</f>
        <v>53643</v>
      </c>
      <c r="G38" s="138">
        <f t="shared" si="15"/>
        <v>0</v>
      </c>
      <c r="H38" s="138">
        <f t="shared" si="15"/>
        <v>53643</v>
      </c>
      <c r="I38" s="138">
        <f t="shared" si="15"/>
        <v>0</v>
      </c>
      <c r="J38" s="138">
        <f t="shared" si="15"/>
        <v>0</v>
      </c>
      <c r="K38" s="138">
        <f t="shared" si="15"/>
        <v>0</v>
      </c>
      <c r="L38" s="138">
        <f t="shared" si="15"/>
        <v>0</v>
      </c>
      <c r="M38" s="138">
        <f t="shared" si="15"/>
        <v>0</v>
      </c>
      <c r="N38" s="138"/>
    </row>
    <row r="39" spans="1:14" ht="23.25" customHeight="1">
      <c r="A39" s="165"/>
      <c r="B39" s="166"/>
      <c r="C39" s="166"/>
      <c r="D39" s="165"/>
      <c r="E39" s="132">
        <v>2013</v>
      </c>
      <c r="F39" s="7">
        <f>H39+J39+L39</f>
        <v>0</v>
      </c>
      <c r="G39" s="7">
        <f>I39+K39+M39</f>
        <v>0</v>
      </c>
      <c r="H39" s="138">
        <v>0</v>
      </c>
      <c r="I39" s="138">
        <v>0</v>
      </c>
      <c r="J39" s="138">
        <v>0</v>
      </c>
      <c r="K39" s="138">
        <v>0</v>
      </c>
      <c r="L39" s="138">
        <v>0</v>
      </c>
      <c r="M39" s="138">
        <v>0</v>
      </c>
      <c r="N39" s="132"/>
    </row>
    <row r="40" spans="1:14" ht="141.75" customHeight="1">
      <c r="A40" s="165"/>
      <c r="B40" s="166"/>
      <c r="C40" s="166"/>
      <c r="D40" s="165"/>
      <c r="E40" s="132">
        <v>2014</v>
      </c>
      <c r="F40" s="7">
        <f>H40+J40+L40</f>
        <v>53643</v>
      </c>
      <c r="G40" s="7">
        <f>I40+K40+M40</f>
        <v>0</v>
      </c>
      <c r="H40" s="138">
        <v>53643</v>
      </c>
      <c r="I40" s="138">
        <v>0</v>
      </c>
      <c r="J40" s="132">
        <v>0</v>
      </c>
      <c r="K40" s="132">
        <v>0</v>
      </c>
      <c r="L40" s="132">
        <v>0</v>
      </c>
      <c r="M40" s="132">
        <v>0</v>
      </c>
      <c r="N40" s="99" t="s">
        <v>871</v>
      </c>
    </row>
    <row r="41" spans="1:14" ht="23.25" customHeight="1">
      <c r="A41" s="156" t="s">
        <v>216</v>
      </c>
      <c r="B41" s="167" t="s">
        <v>217</v>
      </c>
      <c r="C41" s="167"/>
      <c r="D41" s="156" t="s">
        <v>205</v>
      </c>
      <c r="E41" s="131" t="s">
        <v>328</v>
      </c>
      <c r="F41" s="3">
        <f t="shared" ref="F41:M41" si="16">SUM(F42:F43)</f>
        <v>32396.799999999999</v>
      </c>
      <c r="G41" s="3">
        <f t="shared" si="16"/>
        <v>15212</v>
      </c>
      <c r="H41" s="3">
        <f t="shared" si="16"/>
        <v>32396.799999999999</v>
      </c>
      <c r="I41" s="3">
        <f t="shared" si="16"/>
        <v>15212</v>
      </c>
      <c r="J41" s="3">
        <f t="shared" si="16"/>
        <v>0</v>
      </c>
      <c r="K41" s="3">
        <f t="shared" si="16"/>
        <v>0</v>
      </c>
      <c r="L41" s="3">
        <f t="shared" si="16"/>
        <v>0</v>
      </c>
      <c r="M41" s="3">
        <f t="shared" si="16"/>
        <v>0</v>
      </c>
      <c r="N41" s="131"/>
    </row>
    <row r="42" spans="1:14" ht="23.25" customHeight="1">
      <c r="A42" s="156"/>
      <c r="B42" s="167"/>
      <c r="C42" s="167"/>
      <c r="D42" s="156"/>
      <c r="E42" s="131">
        <v>2013</v>
      </c>
      <c r="F42" s="3">
        <f>F45+F48++F51</f>
        <v>24596.799999999999</v>
      </c>
      <c r="G42" s="3">
        <f t="shared" ref="G42:M43" si="17">G45+G48++G51</f>
        <v>15212</v>
      </c>
      <c r="H42" s="3">
        <f t="shared" si="17"/>
        <v>24596.799999999999</v>
      </c>
      <c r="I42" s="3">
        <f t="shared" si="17"/>
        <v>15212</v>
      </c>
      <c r="J42" s="3">
        <f t="shared" si="17"/>
        <v>0</v>
      </c>
      <c r="K42" s="3">
        <f t="shared" si="17"/>
        <v>0</v>
      </c>
      <c r="L42" s="3">
        <f t="shared" si="17"/>
        <v>0</v>
      </c>
      <c r="M42" s="3">
        <f t="shared" si="17"/>
        <v>0</v>
      </c>
      <c r="N42" s="3"/>
    </row>
    <row r="43" spans="1:14" ht="23.25" customHeight="1">
      <c r="A43" s="156"/>
      <c r="B43" s="167"/>
      <c r="C43" s="167"/>
      <c r="D43" s="156"/>
      <c r="E43" s="131">
        <v>2014</v>
      </c>
      <c r="F43" s="3">
        <f>F46+F49++F52</f>
        <v>7800</v>
      </c>
      <c r="G43" s="3">
        <f t="shared" si="17"/>
        <v>0</v>
      </c>
      <c r="H43" s="3">
        <f t="shared" si="17"/>
        <v>7800</v>
      </c>
      <c r="I43" s="3">
        <f t="shared" si="17"/>
        <v>0</v>
      </c>
      <c r="J43" s="3">
        <f t="shared" si="17"/>
        <v>0</v>
      </c>
      <c r="K43" s="3">
        <f t="shared" si="17"/>
        <v>0</v>
      </c>
      <c r="L43" s="3">
        <f t="shared" si="17"/>
        <v>0</v>
      </c>
      <c r="M43" s="3">
        <f t="shared" si="17"/>
        <v>0</v>
      </c>
      <c r="N43" s="3"/>
    </row>
    <row r="44" spans="1:14" ht="21.75" customHeight="1">
      <c r="A44" s="145" t="s">
        <v>176</v>
      </c>
      <c r="B44" s="166" t="s">
        <v>218</v>
      </c>
      <c r="C44" s="166"/>
      <c r="D44" s="152" t="s">
        <v>219</v>
      </c>
      <c r="E44" s="132" t="s">
        <v>328</v>
      </c>
      <c r="F44" s="138">
        <f t="shared" ref="F44:M44" si="18">SUM(F45:F46)</f>
        <v>7800</v>
      </c>
      <c r="G44" s="138">
        <f t="shared" si="18"/>
        <v>0</v>
      </c>
      <c r="H44" s="138">
        <f t="shared" si="18"/>
        <v>7800</v>
      </c>
      <c r="I44" s="138">
        <f t="shared" si="18"/>
        <v>0</v>
      </c>
      <c r="J44" s="138">
        <f t="shared" si="18"/>
        <v>0</v>
      </c>
      <c r="K44" s="138">
        <f t="shared" si="18"/>
        <v>0</v>
      </c>
      <c r="L44" s="138">
        <f t="shared" si="18"/>
        <v>0</v>
      </c>
      <c r="M44" s="138">
        <f t="shared" si="18"/>
        <v>0</v>
      </c>
      <c r="N44" s="138"/>
    </row>
    <row r="45" spans="1:14" ht="66" customHeight="1">
      <c r="A45" s="145"/>
      <c r="B45" s="166"/>
      <c r="C45" s="166"/>
      <c r="D45" s="168"/>
      <c r="E45" s="132">
        <v>2013</v>
      </c>
      <c r="F45" s="7">
        <f>H45+J45+L45</f>
        <v>7800</v>
      </c>
      <c r="G45" s="7">
        <f>I45+K45+M45</f>
        <v>0</v>
      </c>
      <c r="H45" s="7">
        <v>7800</v>
      </c>
      <c r="I45" s="7">
        <v>0</v>
      </c>
      <c r="J45" s="129">
        <v>0</v>
      </c>
      <c r="K45" s="7">
        <v>0</v>
      </c>
      <c r="L45" s="129">
        <v>0</v>
      </c>
      <c r="M45" s="7">
        <v>0</v>
      </c>
      <c r="N45" s="99" t="s">
        <v>872</v>
      </c>
    </row>
    <row r="46" spans="1:14" ht="21" customHeight="1">
      <c r="A46" s="145"/>
      <c r="B46" s="166"/>
      <c r="C46" s="166"/>
      <c r="D46" s="168"/>
      <c r="E46" s="132">
        <v>2014</v>
      </c>
      <c r="F46" s="7">
        <f>H46+J46+L46</f>
        <v>0</v>
      </c>
      <c r="G46" s="7">
        <f>I46+K46+M46</f>
        <v>0</v>
      </c>
      <c r="H46" s="138">
        <v>0</v>
      </c>
      <c r="I46" s="138">
        <v>0</v>
      </c>
      <c r="J46" s="138">
        <v>0</v>
      </c>
      <c r="K46" s="138">
        <v>0</v>
      </c>
      <c r="L46" s="138">
        <v>0</v>
      </c>
      <c r="M46" s="138">
        <v>0</v>
      </c>
      <c r="N46" s="132"/>
    </row>
    <row r="47" spans="1:14" ht="23.25" customHeight="1">
      <c r="A47" s="145" t="s">
        <v>177</v>
      </c>
      <c r="B47" s="166" t="s">
        <v>186</v>
      </c>
      <c r="C47" s="166"/>
      <c r="D47" s="165" t="s">
        <v>179</v>
      </c>
      <c r="E47" s="132" t="s">
        <v>328</v>
      </c>
      <c r="F47" s="138">
        <f t="shared" ref="F47:M47" si="19">SUM(F48:F49)</f>
        <v>7800</v>
      </c>
      <c r="G47" s="138">
        <f t="shared" si="19"/>
        <v>0</v>
      </c>
      <c r="H47" s="138">
        <f t="shared" si="19"/>
        <v>7800</v>
      </c>
      <c r="I47" s="138">
        <f t="shared" si="19"/>
        <v>0</v>
      </c>
      <c r="J47" s="138">
        <f t="shared" si="19"/>
        <v>0</v>
      </c>
      <c r="K47" s="138">
        <f t="shared" si="19"/>
        <v>0</v>
      </c>
      <c r="L47" s="138">
        <f t="shared" si="19"/>
        <v>0</v>
      </c>
      <c r="M47" s="138">
        <f t="shared" si="19"/>
        <v>0</v>
      </c>
      <c r="N47" s="138"/>
    </row>
    <row r="48" spans="1:14" ht="23.25" customHeight="1">
      <c r="A48" s="145"/>
      <c r="B48" s="166"/>
      <c r="C48" s="166"/>
      <c r="D48" s="165"/>
      <c r="E48" s="132">
        <v>2013</v>
      </c>
      <c r="F48" s="7">
        <f>H48+J48+L48</f>
        <v>0</v>
      </c>
      <c r="G48" s="7">
        <f>I48+K48+M48</f>
        <v>0</v>
      </c>
      <c r="H48" s="138">
        <v>0</v>
      </c>
      <c r="I48" s="138">
        <v>0</v>
      </c>
      <c r="J48" s="138">
        <v>0</v>
      </c>
      <c r="K48" s="138">
        <v>0</v>
      </c>
      <c r="L48" s="138">
        <v>0</v>
      </c>
      <c r="M48" s="138">
        <v>0</v>
      </c>
      <c r="N48" s="132"/>
    </row>
    <row r="49" spans="1:14" ht="73.5" customHeight="1">
      <c r="A49" s="145"/>
      <c r="B49" s="166"/>
      <c r="C49" s="166"/>
      <c r="D49" s="165"/>
      <c r="E49" s="132">
        <v>2014</v>
      </c>
      <c r="F49" s="7">
        <f>H49+J49+L49</f>
        <v>7800</v>
      </c>
      <c r="G49" s="7">
        <f>I49+K49+M49</f>
        <v>0</v>
      </c>
      <c r="H49" s="138">
        <v>7800</v>
      </c>
      <c r="I49" s="138">
        <v>0</v>
      </c>
      <c r="J49" s="132">
        <v>0</v>
      </c>
      <c r="K49" s="132">
        <v>0</v>
      </c>
      <c r="L49" s="132">
        <v>0</v>
      </c>
      <c r="M49" s="132">
        <v>0</v>
      </c>
      <c r="N49" s="135" t="s">
        <v>873</v>
      </c>
    </row>
    <row r="50" spans="1:14" ht="23.25" customHeight="1">
      <c r="A50" s="230" t="s">
        <v>188</v>
      </c>
      <c r="B50" s="226" t="s">
        <v>187</v>
      </c>
      <c r="C50" s="227"/>
      <c r="D50" s="152" t="s">
        <v>189</v>
      </c>
      <c r="E50" s="132" t="s">
        <v>328</v>
      </c>
      <c r="F50" s="138">
        <f t="shared" ref="F50:M50" si="20">SUM(F51:F52)</f>
        <v>16796.8</v>
      </c>
      <c r="G50" s="138">
        <f t="shared" si="20"/>
        <v>15212</v>
      </c>
      <c r="H50" s="138">
        <f t="shared" si="20"/>
        <v>16796.8</v>
      </c>
      <c r="I50" s="138">
        <f t="shared" si="20"/>
        <v>15212</v>
      </c>
      <c r="J50" s="138">
        <f t="shared" si="20"/>
        <v>0</v>
      </c>
      <c r="K50" s="138">
        <f t="shared" si="20"/>
        <v>0</v>
      </c>
      <c r="L50" s="138">
        <f t="shared" si="20"/>
        <v>0</v>
      </c>
      <c r="M50" s="138">
        <f t="shared" si="20"/>
        <v>0</v>
      </c>
      <c r="N50" s="138"/>
    </row>
    <row r="51" spans="1:14" ht="198.75" customHeight="1">
      <c r="A51" s="231"/>
      <c r="B51" s="228"/>
      <c r="C51" s="229"/>
      <c r="D51" s="168"/>
      <c r="E51" s="132">
        <v>2013</v>
      </c>
      <c r="F51" s="7">
        <f>H51+J51+L51</f>
        <v>16796.8</v>
      </c>
      <c r="G51" s="7">
        <f>I51+K51+M51</f>
        <v>15212</v>
      </c>
      <c r="H51" s="7">
        <v>16796.8</v>
      </c>
      <c r="I51" s="7">
        <v>15212</v>
      </c>
      <c r="J51" s="7">
        <v>0</v>
      </c>
      <c r="K51" s="7">
        <v>0</v>
      </c>
      <c r="L51" s="7">
        <v>0</v>
      </c>
      <c r="M51" s="7">
        <v>0</v>
      </c>
      <c r="N51" s="101" t="s">
        <v>874</v>
      </c>
    </row>
    <row r="52" spans="1:14" ht="23.25" customHeight="1">
      <c r="A52" s="231"/>
      <c r="B52" s="228"/>
      <c r="C52" s="229"/>
      <c r="D52" s="168"/>
      <c r="E52" s="132">
        <v>2014</v>
      </c>
      <c r="F52" s="7">
        <f>H52+J52+L52</f>
        <v>0</v>
      </c>
      <c r="G52" s="7">
        <f>I52+K52+M52</f>
        <v>0</v>
      </c>
      <c r="H52" s="138">
        <v>0</v>
      </c>
      <c r="I52" s="138">
        <v>0</v>
      </c>
      <c r="J52" s="138">
        <v>0</v>
      </c>
      <c r="K52" s="138">
        <v>0</v>
      </c>
      <c r="L52" s="138">
        <v>0</v>
      </c>
      <c r="M52" s="138">
        <v>0</v>
      </c>
      <c r="N52" s="132"/>
    </row>
    <row r="53" spans="1:14" ht="24.75" customHeight="1">
      <c r="A53" s="156" t="s">
        <v>220</v>
      </c>
      <c r="B53" s="167" t="s">
        <v>221</v>
      </c>
      <c r="C53" s="167"/>
      <c r="D53" s="173" t="s">
        <v>222</v>
      </c>
      <c r="E53" s="131" t="s">
        <v>328</v>
      </c>
      <c r="F53" s="3">
        <f t="shared" ref="F53:M53" si="21">SUM(F54:F55)</f>
        <v>1880</v>
      </c>
      <c r="G53" s="3">
        <f t="shared" si="21"/>
        <v>681</v>
      </c>
      <c r="H53" s="3">
        <f t="shared" si="21"/>
        <v>0</v>
      </c>
      <c r="I53" s="3">
        <f t="shared" si="21"/>
        <v>0</v>
      </c>
      <c r="J53" s="3">
        <f t="shared" si="21"/>
        <v>1880</v>
      </c>
      <c r="K53" s="3">
        <f t="shared" si="21"/>
        <v>681</v>
      </c>
      <c r="L53" s="3">
        <f t="shared" si="21"/>
        <v>0</v>
      </c>
      <c r="M53" s="3">
        <f t="shared" si="21"/>
        <v>0</v>
      </c>
      <c r="N53" s="131"/>
    </row>
    <row r="54" spans="1:14" ht="215.25" customHeight="1">
      <c r="A54" s="156"/>
      <c r="B54" s="167"/>
      <c r="C54" s="167"/>
      <c r="D54" s="174"/>
      <c r="E54" s="131">
        <v>2013</v>
      </c>
      <c r="F54" s="7">
        <f>H54+J54+L54</f>
        <v>940</v>
      </c>
      <c r="G54" s="7">
        <f>I54+K54+M54</f>
        <v>681</v>
      </c>
      <c r="H54" s="129">
        <v>0</v>
      </c>
      <c r="I54" s="129">
        <v>0</v>
      </c>
      <c r="J54" s="7">
        <v>940</v>
      </c>
      <c r="K54" s="7">
        <v>681</v>
      </c>
      <c r="L54" s="129">
        <v>0</v>
      </c>
      <c r="M54" s="129">
        <v>0</v>
      </c>
      <c r="N54" s="99" t="s">
        <v>875</v>
      </c>
    </row>
    <row r="55" spans="1:14" ht="73.5" customHeight="1">
      <c r="A55" s="156"/>
      <c r="B55" s="167"/>
      <c r="C55" s="167"/>
      <c r="D55" s="174"/>
      <c r="E55" s="131">
        <v>2014</v>
      </c>
      <c r="F55" s="7">
        <f>H55+J55+L55</f>
        <v>940</v>
      </c>
      <c r="G55" s="7">
        <f>I55+K55+M55</f>
        <v>0</v>
      </c>
      <c r="H55" s="132">
        <v>0</v>
      </c>
      <c r="I55" s="132">
        <v>0</v>
      </c>
      <c r="J55" s="138">
        <v>940</v>
      </c>
      <c r="K55" s="138">
        <v>0</v>
      </c>
      <c r="L55" s="132">
        <v>0</v>
      </c>
      <c r="M55" s="132">
        <v>0</v>
      </c>
      <c r="N55" s="99" t="s">
        <v>876</v>
      </c>
    </row>
    <row r="56" spans="1:14" ht="19.5" customHeight="1">
      <c r="A56" s="156" t="s">
        <v>224</v>
      </c>
      <c r="B56" s="167" t="s">
        <v>225</v>
      </c>
      <c r="C56" s="167"/>
      <c r="D56" s="173" t="s">
        <v>222</v>
      </c>
      <c r="E56" s="131" t="s">
        <v>328</v>
      </c>
      <c r="F56" s="3">
        <f t="shared" ref="F56:M56" si="22">SUM(F57:F58)</f>
        <v>77280</v>
      </c>
      <c r="G56" s="3">
        <f t="shared" si="22"/>
        <v>4934</v>
      </c>
      <c r="H56" s="3">
        <f t="shared" si="22"/>
        <v>71280</v>
      </c>
      <c r="I56" s="3">
        <f t="shared" si="22"/>
        <v>0</v>
      </c>
      <c r="J56" s="3">
        <f t="shared" si="22"/>
        <v>6000</v>
      </c>
      <c r="K56" s="3">
        <f t="shared" si="22"/>
        <v>4934</v>
      </c>
      <c r="L56" s="3">
        <f t="shared" si="22"/>
        <v>0</v>
      </c>
      <c r="M56" s="3">
        <f t="shared" si="22"/>
        <v>0</v>
      </c>
      <c r="N56" s="3"/>
    </row>
    <row r="57" spans="1:14" ht="19.5" customHeight="1">
      <c r="A57" s="156"/>
      <c r="B57" s="167"/>
      <c r="C57" s="167"/>
      <c r="D57" s="174"/>
      <c r="E57" s="131">
        <v>2013</v>
      </c>
      <c r="F57" s="3">
        <f>F60+F63</f>
        <v>6000</v>
      </c>
      <c r="G57" s="3">
        <f t="shared" ref="G57:M57" si="23">G60+G63</f>
        <v>4934</v>
      </c>
      <c r="H57" s="3">
        <f t="shared" si="23"/>
        <v>0</v>
      </c>
      <c r="I57" s="3">
        <f t="shared" si="23"/>
        <v>0</v>
      </c>
      <c r="J57" s="3">
        <f t="shared" si="23"/>
        <v>6000</v>
      </c>
      <c r="K57" s="3">
        <f t="shared" si="23"/>
        <v>4934</v>
      </c>
      <c r="L57" s="3">
        <f t="shared" si="23"/>
        <v>0</v>
      </c>
      <c r="M57" s="3">
        <f t="shared" si="23"/>
        <v>0</v>
      </c>
      <c r="N57" s="3"/>
    </row>
    <row r="58" spans="1:14" ht="75.75" customHeight="1">
      <c r="A58" s="156"/>
      <c r="B58" s="167"/>
      <c r="C58" s="167"/>
      <c r="D58" s="174"/>
      <c r="E58" s="131">
        <v>2014</v>
      </c>
      <c r="F58" s="3">
        <f t="shared" ref="F58:M58" si="24">F61+F64</f>
        <v>71280</v>
      </c>
      <c r="G58" s="3">
        <f t="shared" si="24"/>
        <v>0</v>
      </c>
      <c r="H58" s="3">
        <f t="shared" si="24"/>
        <v>71280</v>
      </c>
      <c r="I58" s="3">
        <f t="shared" si="24"/>
        <v>0</v>
      </c>
      <c r="J58" s="3">
        <f t="shared" si="24"/>
        <v>0</v>
      </c>
      <c r="K58" s="3">
        <f t="shared" si="24"/>
        <v>0</v>
      </c>
      <c r="L58" s="3">
        <f t="shared" si="24"/>
        <v>0</v>
      </c>
      <c r="M58" s="3">
        <f t="shared" si="24"/>
        <v>0</v>
      </c>
      <c r="N58" s="3"/>
    </row>
    <row r="59" spans="1:14" ht="27" customHeight="1">
      <c r="A59" s="145" t="s">
        <v>175</v>
      </c>
      <c r="B59" s="166" t="s">
        <v>226</v>
      </c>
      <c r="C59" s="166"/>
      <c r="D59" s="152" t="s">
        <v>222</v>
      </c>
      <c r="E59" s="132" t="s">
        <v>328</v>
      </c>
      <c r="F59" s="138">
        <f t="shared" ref="F59:M59" si="25">SUM(F60:F61)</f>
        <v>6000</v>
      </c>
      <c r="G59" s="138">
        <f t="shared" si="25"/>
        <v>4934</v>
      </c>
      <c r="H59" s="138">
        <f t="shared" si="25"/>
        <v>0</v>
      </c>
      <c r="I59" s="138">
        <f t="shared" si="25"/>
        <v>0</v>
      </c>
      <c r="J59" s="138">
        <f t="shared" si="25"/>
        <v>6000</v>
      </c>
      <c r="K59" s="138">
        <f t="shared" si="25"/>
        <v>4934</v>
      </c>
      <c r="L59" s="138">
        <f t="shared" si="25"/>
        <v>0</v>
      </c>
      <c r="M59" s="138">
        <f t="shared" si="25"/>
        <v>0</v>
      </c>
      <c r="N59" s="138"/>
    </row>
    <row r="60" spans="1:14" ht="271.5" customHeight="1">
      <c r="A60" s="145"/>
      <c r="B60" s="166"/>
      <c r="C60" s="166"/>
      <c r="D60" s="168"/>
      <c r="E60" s="132">
        <v>2013</v>
      </c>
      <c r="F60" s="7">
        <f>H60+J60+L60</f>
        <v>6000</v>
      </c>
      <c r="G60" s="7">
        <f>I60+K60+M60</f>
        <v>4934</v>
      </c>
      <c r="H60" s="7">
        <v>0</v>
      </c>
      <c r="I60" s="7">
        <v>0</v>
      </c>
      <c r="J60" s="7">
        <v>6000</v>
      </c>
      <c r="K60" s="7">
        <v>4934</v>
      </c>
      <c r="L60" s="7">
        <v>0</v>
      </c>
      <c r="M60" s="133">
        <v>0</v>
      </c>
      <c r="N60" s="99" t="s">
        <v>345</v>
      </c>
    </row>
    <row r="61" spans="1:14" ht="60" customHeight="1">
      <c r="A61" s="145"/>
      <c r="B61" s="166"/>
      <c r="C61" s="166"/>
      <c r="D61" s="168"/>
      <c r="E61" s="132">
        <v>2014</v>
      </c>
      <c r="F61" s="7">
        <f>H61+J61+L61</f>
        <v>0</v>
      </c>
      <c r="G61" s="7">
        <f>I61+K61+M61</f>
        <v>0</v>
      </c>
      <c r="H61" s="138">
        <v>0</v>
      </c>
      <c r="I61" s="138">
        <v>0</v>
      </c>
      <c r="J61" s="138">
        <v>0</v>
      </c>
      <c r="K61" s="138">
        <v>0</v>
      </c>
      <c r="L61" s="138">
        <v>0</v>
      </c>
      <c r="M61" s="138">
        <v>0</v>
      </c>
      <c r="N61" s="138"/>
    </row>
    <row r="62" spans="1:14" ht="24" customHeight="1">
      <c r="A62" s="165" t="s">
        <v>227</v>
      </c>
      <c r="B62" s="166" t="s">
        <v>228</v>
      </c>
      <c r="C62" s="166"/>
      <c r="D62" s="152" t="s">
        <v>206</v>
      </c>
      <c r="E62" s="132" t="s">
        <v>328</v>
      </c>
      <c r="F62" s="138">
        <f t="shared" ref="F62:M62" si="26">SUM(F63:F64)</f>
        <v>71280</v>
      </c>
      <c r="G62" s="138">
        <f t="shared" si="26"/>
        <v>0</v>
      </c>
      <c r="H62" s="138">
        <f t="shared" si="26"/>
        <v>71280</v>
      </c>
      <c r="I62" s="138">
        <f t="shared" si="26"/>
        <v>0</v>
      </c>
      <c r="J62" s="138">
        <f t="shared" si="26"/>
        <v>0</v>
      </c>
      <c r="K62" s="138">
        <f t="shared" si="26"/>
        <v>0</v>
      </c>
      <c r="L62" s="138">
        <f t="shared" si="26"/>
        <v>0</v>
      </c>
      <c r="M62" s="138">
        <f t="shared" si="26"/>
        <v>0</v>
      </c>
      <c r="N62" s="138"/>
    </row>
    <row r="63" spans="1:14" ht="24" customHeight="1">
      <c r="A63" s="165"/>
      <c r="B63" s="166"/>
      <c r="C63" s="166"/>
      <c r="D63" s="168"/>
      <c r="E63" s="132">
        <v>2013</v>
      </c>
      <c r="F63" s="7">
        <f>H63+J63+L63</f>
        <v>0</v>
      </c>
      <c r="G63" s="7">
        <f>I63+K63+M63</f>
        <v>0</v>
      </c>
      <c r="H63" s="138">
        <v>0</v>
      </c>
      <c r="I63" s="138">
        <v>0</v>
      </c>
      <c r="J63" s="138">
        <v>0</v>
      </c>
      <c r="K63" s="138">
        <v>0</v>
      </c>
      <c r="L63" s="138">
        <v>0</v>
      </c>
      <c r="M63" s="138">
        <v>0</v>
      </c>
      <c r="N63" s="132"/>
    </row>
    <row r="64" spans="1:14" ht="155.25" customHeight="1">
      <c r="A64" s="165"/>
      <c r="B64" s="166"/>
      <c r="C64" s="166"/>
      <c r="D64" s="168"/>
      <c r="E64" s="132">
        <v>2014</v>
      </c>
      <c r="F64" s="7">
        <f>H64+J64+L64</f>
        <v>71280</v>
      </c>
      <c r="G64" s="7">
        <f>I64+K64+M64</f>
        <v>0</v>
      </c>
      <c r="H64" s="138">
        <v>71280</v>
      </c>
      <c r="I64" s="138">
        <v>0</v>
      </c>
      <c r="J64" s="132">
        <v>0</v>
      </c>
      <c r="K64" s="132">
        <v>0</v>
      </c>
      <c r="L64" s="132">
        <v>0</v>
      </c>
      <c r="M64" s="132">
        <v>0</v>
      </c>
      <c r="N64" s="97" t="s">
        <v>877</v>
      </c>
    </row>
    <row r="65" spans="1:14" ht="21.75" customHeight="1">
      <c r="A65" s="165"/>
      <c r="B65" s="175" t="s">
        <v>183</v>
      </c>
      <c r="C65" s="176"/>
      <c r="D65" s="173"/>
      <c r="E65" s="131" t="s">
        <v>328</v>
      </c>
      <c r="F65" s="3">
        <f t="shared" ref="F65:M65" si="27">SUM(F66:F67)</f>
        <v>724750.8</v>
      </c>
      <c r="G65" s="3">
        <f t="shared" si="27"/>
        <v>226812.7</v>
      </c>
      <c r="H65" s="3">
        <f t="shared" si="27"/>
        <v>544870.80000000005</v>
      </c>
      <c r="I65" s="3">
        <f t="shared" si="27"/>
        <v>158414.70000000001</v>
      </c>
      <c r="J65" s="3">
        <f t="shared" si="27"/>
        <v>7880</v>
      </c>
      <c r="K65" s="3">
        <f t="shared" si="27"/>
        <v>5973</v>
      </c>
      <c r="L65" s="3">
        <f t="shared" si="27"/>
        <v>172000</v>
      </c>
      <c r="M65" s="3">
        <f t="shared" si="27"/>
        <v>62425</v>
      </c>
      <c r="N65" s="3"/>
    </row>
    <row r="66" spans="1:14" ht="21.75" customHeight="1">
      <c r="A66" s="165"/>
      <c r="B66" s="177"/>
      <c r="C66" s="178"/>
      <c r="D66" s="174"/>
      <c r="E66" s="131">
        <v>2013</v>
      </c>
      <c r="F66" s="3">
        <f>F12+F30+F42+F54+F57</f>
        <v>496048.8</v>
      </c>
      <c r="G66" s="3">
        <f t="shared" ref="G66:M66" si="28">G12+G30+G42+G54+G57</f>
        <v>224204</v>
      </c>
      <c r="H66" s="3">
        <f t="shared" si="28"/>
        <v>317108.8</v>
      </c>
      <c r="I66" s="3">
        <f t="shared" si="28"/>
        <v>155806</v>
      </c>
      <c r="J66" s="3">
        <f t="shared" si="28"/>
        <v>6940</v>
      </c>
      <c r="K66" s="3">
        <f t="shared" si="28"/>
        <v>5973</v>
      </c>
      <c r="L66" s="3">
        <f t="shared" si="28"/>
        <v>172000</v>
      </c>
      <c r="M66" s="3">
        <f t="shared" si="28"/>
        <v>62425</v>
      </c>
      <c r="N66" s="3"/>
    </row>
    <row r="67" spans="1:14" ht="21.75" customHeight="1">
      <c r="A67" s="165"/>
      <c r="B67" s="177"/>
      <c r="C67" s="178"/>
      <c r="D67" s="174"/>
      <c r="E67" s="131">
        <v>2014</v>
      </c>
      <c r="F67" s="3">
        <f t="shared" ref="F67:M67" si="29">F13+F31+F43+F55+F58</f>
        <v>228702</v>
      </c>
      <c r="G67" s="3">
        <f t="shared" si="29"/>
        <v>2608.6999999999998</v>
      </c>
      <c r="H67" s="3">
        <f t="shared" si="29"/>
        <v>227762</v>
      </c>
      <c r="I67" s="3">
        <f t="shared" si="29"/>
        <v>2608.6999999999998</v>
      </c>
      <c r="J67" s="3">
        <f t="shared" si="29"/>
        <v>940</v>
      </c>
      <c r="K67" s="3">
        <f t="shared" si="29"/>
        <v>0</v>
      </c>
      <c r="L67" s="3">
        <f t="shared" si="29"/>
        <v>0</v>
      </c>
      <c r="M67" s="3">
        <f t="shared" si="29"/>
        <v>0</v>
      </c>
      <c r="N67" s="3"/>
    </row>
    <row r="68" spans="1:14" ht="18.75" customHeight="1">
      <c r="A68" s="223" t="s">
        <v>229</v>
      </c>
      <c r="B68" s="223"/>
      <c r="C68" s="223"/>
      <c r="D68" s="223"/>
      <c r="E68" s="223"/>
      <c r="F68" s="223"/>
      <c r="G68" s="223"/>
      <c r="H68" s="223"/>
      <c r="I68" s="223"/>
      <c r="J68" s="223"/>
      <c r="K68" s="223"/>
      <c r="L68" s="223"/>
      <c r="M68" s="223"/>
      <c r="N68" s="223"/>
    </row>
    <row r="69" spans="1:14" ht="22.5" customHeight="1">
      <c r="A69" s="156" t="s">
        <v>230</v>
      </c>
      <c r="B69" s="155" t="s">
        <v>231</v>
      </c>
      <c r="C69" s="155"/>
      <c r="D69" s="156"/>
      <c r="E69" s="131" t="s">
        <v>328</v>
      </c>
      <c r="F69" s="3">
        <f t="shared" ref="F69:M69" si="30">SUM(F70:F71)</f>
        <v>245829.3</v>
      </c>
      <c r="G69" s="3">
        <f t="shared" si="30"/>
        <v>23888</v>
      </c>
      <c r="H69" s="3">
        <f t="shared" si="30"/>
        <v>203909</v>
      </c>
      <c r="I69" s="3">
        <f t="shared" si="30"/>
        <v>20903</v>
      </c>
      <c r="J69" s="3">
        <f t="shared" si="30"/>
        <v>41920.300000000003</v>
      </c>
      <c r="K69" s="3">
        <f t="shared" si="30"/>
        <v>2985</v>
      </c>
      <c r="L69" s="3">
        <f t="shared" si="30"/>
        <v>0</v>
      </c>
      <c r="M69" s="3">
        <f t="shared" si="30"/>
        <v>0</v>
      </c>
      <c r="N69" s="3"/>
    </row>
    <row r="70" spans="1:14" ht="22.5" customHeight="1">
      <c r="A70" s="156"/>
      <c r="B70" s="155"/>
      <c r="C70" s="155"/>
      <c r="D70" s="156"/>
      <c r="E70" s="131">
        <v>2013</v>
      </c>
      <c r="F70" s="3">
        <f>F73+F76+F79+F82</f>
        <v>23629.3</v>
      </c>
      <c r="G70" s="3">
        <f t="shared" ref="G70:M70" si="31">G73+G76+G79+G82</f>
        <v>22388</v>
      </c>
      <c r="H70" s="3">
        <f t="shared" si="31"/>
        <v>13985</v>
      </c>
      <c r="I70" s="3">
        <f t="shared" si="31"/>
        <v>19403</v>
      </c>
      <c r="J70" s="3">
        <f t="shared" si="31"/>
        <v>9644.2999999999993</v>
      </c>
      <c r="K70" s="3">
        <f t="shared" si="31"/>
        <v>2985</v>
      </c>
      <c r="L70" s="3">
        <f t="shared" si="31"/>
        <v>0</v>
      </c>
      <c r="M70" s="3">
        <f t="shared" si="31"/>
        <v>0</v>
      </c>
      <c r="N70" s="3"/>
    </row>
    <row r="71" spans="1:14" ht="22.5" customHeight="1">
      <c r="A71" s="156"/>
      <c r="B71" s="155"/>
      <c r="C71" s="155"/>
      <c r="D71" s="156"/>
      <c r="E71" s="131">
        <v>2014</v>
      </c>
      <c r="F71" s="3">
        <f t="shared" ref="F71:M71" si="32">F74+F77+F80+F83</f>
        <v>222200</v>
      </c>
      <c r="G71" s="3">
        <f t="shared" si="32"/>
        <v>1500</v>
      </c>
      <c r="H71" s="3">
        <f t="shared" si="32"/>
        <v>189924</v>
      </c>
      <c r="I71" s="3">
        <f t="shared" si="32"/>
        <v>1500</v>
      </c>
      <c r="J71" s="3">
        <f t="shared" si="32"/>
        <v>32276</v>
      </c>
      <c r="K71" s="3">
        <f t="shared" si="32"/>
        <v>0</v>
      </c>
      <c r="L71" s="3">
        <f t="shared" si="32"/>
        <v>0</v>
      </c>
      <c r="M71" s="3">
        <f t="shared" si="32"/>
        <v>0</v>
      </c>
      <c r="N71" s="3"/>
    </row>
    <row r="72" spans="1:14" ht="33" customHeight="1">
      <c r="A72" s="165" t="s">
        <v>232</v>
      </c>
      <c r="B72" s="172" t="s">
        <v>54</v>
      </c>
      <c r="C72" s="172"/>
      <c r="D72" s="165" t="s">
        <v>26</v>
      </c>
      <c r="E72" s="132" t="s">
        <v>328</v>
      </c>
      <c r="F72" s="138">
        <f t="shared" ref="F72:M72" si="33">SUM(F73:F74)</f>
        <v>29129.3</v>
      </c>
      <c r="G72" s="138">
        <f t="shared" si="33"/>
        <v>23400</v>
      </c>
      <c r="H72" s="138">
        <f t="shared" si="33"/>
        <v>13985</v>
      </c>
      <c r="I72" s="138">
        <f t="shared" si="33"/>
        <v>20903</v>
      </c>
      <c r="J72" s="138">
        <f t="shared" si="33"/>
        <v>15144.3</v>
      </c>
      <c r="K72" s="138">
        <f t="shared" si="33"/>
        <v>2497</v>
      </c>
      <c r="L72" s="138">
        <f t="shared" si="33"/>
        <v>0</v>
      </c>
      <c r="M72" s="138">
        <f t="shared" si="33"/>
        <v>0</v>
      </c>
      <c r="N72" s="99"/>
    </row>
    <row r="73" spans="1:14" ht="339.75" customHeight="1">
      <c r="A73" s="165"/>
      <c r="B73" s="172"/>
      <c r="C73" s="172"/>
      <c r="D73" s="165"/>
      <c r="E73" s="132">
        <v>2013</v>
      </c>
      <c r="F73" s="7">
        <f>H73+J73+L73</f>
        <v>21129.3</v>
      </c>
      <c r="G73" s="138">
        <f>I73+K73+M73</f>
        <v>21900</v>
      </c>
      <c r="H73" s="7">
        <v>13985</v>
      </c>
      <c r="I73" s="7">
        <v>19403</v>
      </c>
      <c r="J73" s="7">
        <v>7144.3</v>
      </c>
      <c r="K73" s="7">
        <v>2497</v>
      </c>
      <c r="L73" s="7">
        <v>0</v>
      </c>
      <c r="M73" s="133">
        <v>0</v>
      </c>
      <c r="N73" s="99" t="s">
        <v>878</v>
      </c>
    </row>
    <row r="74" spans="1:14" ht="92.25" customHeight="1">
      <c r="A74" s="165"/>
      <c r="B74" s="172"/>
      <c r="C74" s="172"/>
      <c r="D74" s="165"/>
      <c r="E74" s="132">
        <v>2014</v>
      </c>
      <c r="F74" s="7">
        <f>H74+J74+L74</f>
        <v>8000</v>
      </c>
      <c r="G74" s="138">
        <f>I74+K74+M74</f>
        <v>1500</v>
      </c>
      <c r="H74" s="138">
        <v>0</v>
      </c>
      <c r="I74" s="138">
        <v>1500</v>
      </c>
      <c r="J74" s="138">
        <v>8000</v>
      </c>
      <c r="K74" s="138">
        <v>0</v>
      </c>
      <c r="L74" s="138">
        <v>0</v>
      </c>
      <c r="M74" s="138">
        <v>0</v>
      </c>
      <c r="N74" s="97" t="s">
        <v>879</v>
      </c>
    </row>
    <row r="75" spans="1:14" ht="24" customHeight="1">
      <c r="A75" s="165" t="s">
        <v>233</v>
      </c>
      <c r="B75" s="172" t="s">
        <v>234</v>
      </c>
      <c r="C75" s="172"/>
      <c r="D75" s="165" t="s">
        <v>235</v>
      </c>
      <c r="E75" s="132" t="s">
        <v>328</v>
      </c>
      <c r="F75" s="138">
        <f t="shared" ref="F75:M75" si="34">SUM(F76:F77)</f>
        <v>2500</v>
      </c>
      <c r="G75" s="138">
        <f t="shared" si="34"/>
        <v>488</v>
      </c>
      <c r="H75" s="138">
        <f t="shared" si="34"/>
        <v>0</v>
      </c>
      <c r="I75" s="138">
        <f t="shared" si="34"/>
        <v>0</v>
      </c>
      <c r="J75" s="138">
        <f t="shared" si="34"/>
        <v>2500</v>
      </c>
      <c r="K75" s="138">
        <f t="shared" si="34"/>
        <v>488</v>
      </c>
      <c r="L75" s="138">
        <f t="shared" si="34"/>
        <v>0</v>
      </c>
      <c r="M75" s="138">
        <f t="shared" si="34"/>
        <v>0</v>
      </c>
      <c r="N75" s="138"/>
    </row>
    <row r="76" spans="1:14" ht="129" customHeight="1">
      <c r="A76" s="165"/>
      <c r="B76" s="172"/>
      <c r="C76" s="172"/>
      <c r="D76" s="165"/>
      <c r="E76" s="132">
        <v>2013</v>
      </c>
      <c r="F76" s="7">
        <f>H76+J76+L76</f>
        <v>2500</v>
      </c>
      <c r="G76" s="138">
        <f>I76+K76+M76</f>
        <v>488</v>
      </c>
      <c r="H76" s="129">
        <v>0</v>
      </c>
      <c r="I76" s="129">
        <v>0</v>
      </c>
      <c r="J76" s="129">
        <v>2500</v>
      </c>
      <c r="K76" s="129">
        <v>488</v>
      </c>
      <c r="L76" s="129">
        <v>0</v>
      </c>
      <c r="M76" s="129">
        <v>0</v>
      </c>
      <c r="N76" s="101" t="s">
        <v>880</v>
      </c>
    </row>
    <row r="77" spans="1:14" ht="28.5" customHeight="1">
      <c r="A77" s="165"/>
      <c r="B77" s="172"/>
      <c r="C77" s="172"/>
      <c r="D77" s="165"/>
      <c r="E77" s="132">
        <v>2014</v>
      </c>
      <c r="F77" s="7">
        <f>H77+J77+L77</f>
        <v>0</v>
      </c>
      <c r="G77" s="138">
        <f>I77+K77+M77</f>
        <v>0</v>
      </c>
      <c r="H77" s="132">
        <v>0</v>
      </c>
      <c r="I77" s="132">
        <v>0</v>
      </c>
      <c r="J77" s="132">
        <v>0</v>
      </c>
      <c r="K77" s="132">
        <v>0</v>
      </c>
      <c r="L77" s="132">
        <v>0</v>
      </c>
      <c r="M77" s="132">
        <v>0</v>
      </c>
      <c r="N77" s="132"/>
    </row>
    <row r="78" spans="1:14" ht="30.75" customHeight="1">
      <c r="A78" s="165" t="s">
        <v>236</v>
      </c>
      <c r="B78" s="172" t="s">
        <v>237</v>
      </c>
      <c r="C78" s="172"/>
      <c r="D78" s="165" t="s">
        <v>238</v>
      </c>
      <c r="E78" s="132" t="s">
        <v>328</v>
      </c>
      <c r="F78" s="138">
        <f t="shared" ref="F78:M78" si="35">SUM(F79:F80)</f>
        <v>199920</v>
      </c>
      <c r="G78" s="138">
        <f t="shared" si="35"/>
        <v>0</v>
      </c>
      <c r="H78" s="138">
        <f t="shared" si="35"/>
        <v>179928</v>
      </c>
      <c r="I78" s="138">
        <f t="shared" si="35"/>
        <v>0</v>
      </c>
      <c r="J78" s="138">
        <f t="shared" si="35"/>
        <v>19992</v>
      </c>
      <c r="K78" s="138">
        <f t="shared" si="35"/>
        <v>0</v>
      </c>
      <c r="L78" s="138">
        <f t="shared" si="35"/>
        <v>0</v>
      </c>
      <c r="M78" s="138">
        <f t="shared" si="35"/>
        <v>0</v>
      </c>
      <c r="N78" s="138"/>
    </row>
    <row r="79" spans="1:14" ht="27.75" customHeight="1">
      <c r="A79" s="165"/>
      <c r="B79" s="172"/>
      <c r="C79" s="172"/>
      <c r="D79" s="165"/>
      <c r="E79" s="132">
        <v>2013</v>
      </c>
      <c r="F79" s="7">
        <f>H79+J79+L79</f>
        <v>0</v>
      </c>
      <c r="G79" s="138">
        <f>I79+K79+M79</f>
        <v>0</v>
      </c>
      <c r="H79" s="138">
        <v>0</v>
      </c>
      <c r="I79" s="138">
        <v>0</v>
      </c>
      <c r="J79" s="138">
        <v>0</v>
      </c>
      <c r="K79" s="138">
        <v>0</v>
      </c>
      <c r="L79" s="138">
        <v>0</v>
      </c>
      <c r="M79" s="138">
        <v>0</v>
      </c>
      <c r="N79" s="138"/>
    </row>
    <row r="80" spans="1:14" ht="183" customHeight="1">
      <c r="A80" s="165"/>
      <c r="B80" s="172"/>
      <c r="C80" s="172"/>
      <c r="D80" s="165"/>
      <c r="E80" s="132">
        <v>2014</v>
      </c>
      <c r="F80" s="7">
        <f>H80+J80+L80</f>
        <v>199920</v>
      </c>
      <c r="G80" s="138">
        <f>I80+K80+M80</f>
        <v>0</v>
      </c>
      <c r="H80" s="138">
        <v>179928</v>
      </c>
      <c r="I80" s="138">
        <v>0</v>
      </c>
      <c r="J80" s="138">
        <v>19992</v>
      </c>
      <c r="K80" s="138">
        <v>0</v>
      </c>
      <c r="L80" s="138">
        <v>0</v>
      </c>
      <c r="M80" s="138">
        <v>0</v>
      </c>
      <c r="N80" s="97" t="s">
        <v>881</v>
      </c>
    </row>
    <row r="81" spans="1:14" ht="27" customHeight="1">
      <c r="A81" s="165" t="s">
        <v>239</v>
      </c>
      <c r="B81" s="172" t="s">
        <v>240</v>
      </c>
      <c r="C81" s="172"/>
      <c r="D81" s="165" t="s">
        <v>241</v>
      </c>
      <c r="E81" s="132" t="s">
        <v>328</v>
      </c>
      <c r="F81" s="138">
        <f t="shared" ref="F81:M81" si="36">SUM(F82:F83)</f>
        <v>14280</v>
      </c>
      <c r="G81" s="138">
        <f t="shared" si="36"/>
        <v>0</v>
      </c>
      <c r="H81" s="138">
        <f t="shared" si="36"/>
        <v>9996</v>
      </c>
      <c r="I81" s="138">
        <f t="shared" si="36"/>
        <v>0</v>
      </c>
      <c r="J81" s="138">
        <f t="shared" si="36"/>
        <v>4284</v>
      </c>
      <c r="K81" s="138">
        <f t="shared" si="36"/>
        <v>0</v>
      </c>
      <c r="L81" s="138">
        <f t="shared" si="36"/>
        <v>0</v>
      </c>
      <c r="M81" s="138">
        <f t="shared" si="36"/>
        <v>0</v>
      </c>
      <c r="N81" s="138"/>
    </row>
    <row r="82" spans="1:14" ht="27" customHeight="1">
      <c r="A82" s="165"/>
      <c r="B82" s="172"/>
      <c r="C82" s="172"/>
      <c r="D82" s="165"/>
      <c r="E82" s="132">
        <v>2013</v>
      </c>
      <c r="F82" s="7">
        <f>H82+J82+L82</f>
        <v>0</v>
      </c>
      <c r="G82" s="138">
        <f>I82+K82+M82</f>
        <v>0</v>
      </c>
      <c r="H82" s="138">
        <v>0</v>
      </c>
      <c r="I82" s="138">
        <v>0</v>
      </c>
      <c r="J82" s="138">
        <v>0</v>
      </c>
      <c r="K82" s="138">
        <v>0</v>
      </c>
      <c r="L82" s="138">
        <v>0</v>
      </c>
      <c r="M82" s="138">
        <v>0</v>
      </c>
      <c r="N82" s="138"/>
    </row>
    <row r="83" spans="1:14" ht="81.75" customHeight="1">
      <c r="A83" s="165"/>
      <c r="B83" s="172"/>
      <c r="C83" s="172"/>
      <c r="D83" s="165"/>
      <c r="E83" s="132">
        <v>2014</v>
      </c>
      <c r="F83" s="7">
        <f>H83+J83+L83</f>
        <v>14280</v>
      </c>
      <c r="G83" s="138">
        <f>I83+K83+M83</f>
        <v>0</v>
      </c>
      <c r="H83" s="138">
        <v>9996</v>
      </c>
      <c r="I83" s="138">
        <v>0</v>
      </c>
      <c r="J83" s="138">
        <v>4284</v>
      </c>
      <c r="K83" s="138">
        <v>0</v>
      </c>
      <c r="L83" s="138">
        <v>0</v>
      </c>
      <c r="M83" s="138">
        <v>0</v>
      </c>
      <c r="N83" s="97" t="s">
        <v>882</v>
      </c>
    </row>
    <row r="84" spans="1:14" ht="33" customHeight="1">
      <c r="A84" s="156" t="s">
        <v>242</v>
      </c>
      <c r="B84" s="155" t="s">
        <v>243</v>
      </c>
      <c r="C84" s="155"/>
      <c r="D84" s="156" t="s">
        <v>222</v>
      </c>
      <c r="E84" s="131" t="s">
        <v>328</v>
      </c>
      <c r="F84" s="3">
        <f t="shared" ref="F84:M84" si="37">SUM(F85:F86)</f>
        <v>38265</v>
      </c>
      <c r="G84" s="3">
        <f t="shared" si="37"/>
        <v>28128.5</v>
      </c>
      <c r="H84" s="3">
        <f t="shared" si="37"/>
        <v>9278</v>
      </c>
      <c r="I84" s="3">
        <f t="shared" si="37"/>
        <v>10926.5</v>
      </c>
      <c r="J84" s="3">
        <f t="shared" si="37"/>
        <v>28987</v>
      </c>
      <c r="K84" s="3">
        <f t="shared" si="37"/>
        <v>17202</v>
      </c>
      <c r="L84" s="3">
        <f t="shared" si="37"/>
        <v>0</v>
      </c>
      <c r="M84" s="3">
        <f t="shared" si="37"/>
        <v>0</v>
      </c>
      <c r="N84" s="3"/>
    </row>
    <row r="85" spans="1:14" ht="24.75" customHeight="1">
      <c r="A85" s="156"/>
      <c r="B85" s="155"/>
      <c r="C85" s="155"/>
      <c r="D85" s="156"/>
      <c r="E85" s="131">
        <v>2013</v>
      </c>
      <c r="F85" s="3">
        <f>F88+F91+F94</f>
        <v>13894</v>
      </c>
      <c r="G85" s="3">
        <f t="shared" ref="G85:M85" si="38">G88+G91+G94</f>
        <v>10734</v>
      </c>
      <c r="H85" s="3">
        <f t="shared" si="38"/>
        <v>4818</v>
      </c>
      <c r="I85" s="3">
        <f t="shared" si="38"/>
        <v>4818</v>
      </c>
      <c r="J85" s="3">
        <f t="shared" si="38"/>
        <v>9076</v>
      </c>
      <c r="K85" s="3">
        <f t="shared" si="38"/>
        <v>5916</v>
      </c>
      <c r="L85" s="3">
        <f t="shared" si="38"/>
        <v>0</v>
      </c>
      <c r="M85" s="3">
        <f t="shared" si="38"/>
        <v>0</v>
      </c>
      <c r="N85" s="3"/>
    </row>
    <row r="86" spans="1:14" ht="24.75" customHeight="1">
      <c r="A86" s="156"/>
      <c r="B86" s="155"/>
      <c r="C86" s="155"/>
      <c r="D86" s="156"/>
      <c r="E86" s="131">
        <v>2014</v>
      </c>
      <c r="F86" s="3">
        <f t="shared" ref="F86:I86" si="39">F89+F92+F95+F98</f>
        <v>24371</v>
      </c>
      <c r="G86" s="3">
        <f t="shared" si="39"/>
        <v>17394.5</v>
      </c>
      <c r="H86" s="3">
        <f t="shared" si="39"/>
        <v>4460</v>
      </c>
      <c r="I86" s="3">
        <f t="shared" si="39"/>
        <v>6108.5</v>
      </c>
      <c r="J86" s="3">
        <f>J89+J92+J95+J98</f>
        <v>19911</v>
      </c>
      <c r="K86" s="3">
        <f t="shared" ref="K86:M86" si="40">K89+K92+K95+K98</f>
        <v>11286</v>
      </c>
      <c r="L86" s="3">
        <f t="shared" si="40"/>
        <v>0</v>
      </c>
      <c r="M86" s="3">
        <f t="shared" si="40"/>
        <v>0</v>
      </c>
      <c r="N86" s="3"/>
    </row>
    <row r="87" spans="1:14" ht="22.5" customHeight="1">
      <c r="A87" s="179" t="s">
        <v>178</v>
      </c>
      <c r="B87" s="172" t="s">
        <v>111</v>
      </c>
      <c r="C87" s="172"/>
      <c r="D87" s="165" t="s">
        <v>244</v>
      </c>
      <c r="E87" s="132" t="s">
        <v>328</v>
      </c>
      <c r="F87" s="138">
        <f t="shared" ref="F87:M87" si="41">SUM(F88:F89)</f>
        <v>4000</v>
      </c>
      <c r="G87" s="138">
        <f t="shared" si="41"/>
        <v>8668</v>
      </c>
      <c r="H87" s="138">
        <f t="shared" si="41"/>
        <v>0</v>
      </c>
      <c r="I87" s="138">
        <f t="shared" si="41"/>
        <v>0</v>
      </c>
      <c r="J87" s="138">
        <f t="shared" si="41"/>
        <v>4000</v>
      </c>
      <c r="K87" s="138">
        <f t="shared" si="41"/>
        <v>8668</v>
      </c>
      <c r="L87" s="138">
        <f t="shared" si="41"/>
        <v>0</v>
      </c>
      <c r="M87" s="138">
        <f t="shared" si="41"/>
        <v>0</v>
      </c>
      <c r="N87" s="138"/>
    </row>
    <row r="88" spans="1:14" ht="122.25" customHeight="1">
      <c r="A88" s="179"/>
      <c r="B88" s="172"/>
      <c r="C88" s="172"/>
      <c r="D88" s="165"/>
      <c r="E88" s="132">
        <v>2013</v>
      </c>
      <c r="F88" s="7">
        <f>H88+J88+L88</f>
        <v>4000</v>
      </c>
      <c r="G88" s="138">
        <f>I88+K88+M88</f>
        <v>0</v>
      </c>
      <c r="H88" s="7">
        <v>0</v>
      </c>
      <c r="I88" s="7">
        <v>0</v>
      </c>
      <c r="J88" s="7">
        <v>4000</v>
      </c>
      <c r="K88" s="7">
        <v>0</v>
      </c>
      <c r="L88" s="7">
        <v>0</v>
      </c>
      <c r="M88" s="7">
        <v>0</v>
      </c>
      <c r="N88" s="99" t="s">
        <v>883</v>
      </c>
    </row>
    <row r="89" spans="1:14" ht="143.25" customHeight="1">
      <c r="A89" s="179"/>
      <c r="B89" s="172"/>
      <c r="C89" s="172"/>
      <c r="D89" s="165"/>
      <c r="E89" s="132">
        <v>2014</v>
      </c>
      <c r="F89" s="7">
        <f>H89+J89+L89</f>
        <v>0</v>
      </c>
      <c r="G89" s="138">
        <f>I89+K89+M89</f>
        <v>8668</v>
      </c>
      <c r="H89" s="138">
        <v>0</v>
      </c>
      <c r="I89" s="138">
        <v>0</v>
      </c>
      <c r="J89" s="138">
        <v>0</v>
      </c>
      <c r="K89" s="138">
        <v>8668</v>
      </c>
      <c r="L89" s="138">
        <v>0</v>
      </c>
      <c r="M89" s="138">
        <v>0</v>
      </c>
      <c r="N89" s="97" t="s">
        <v>884</v>
      </c>
    </row>
    <row r="90" spans="1:14" ht="30" customHeight="1">
      <c r="A90" s="197" t="s">
        <v>245</v>
      </c>
      <c r="B90" s="172" t="s">
        <v>246</v>
      </c>
      <c r="C90" s="172"/>
      <c r="D90" s="165" t="s">
        <v>247</v>
      </c>
      <c r="E90" s="132" t="s">
        <v>328</v>
      </c>
      <c r="F90" s="138">
        <f t="shared" ref="F90:M90" si="42">SUM(F91:F92)</f>
        <v>14864</v>
      </c>
      <c r="G90" s="138">
        <f t="shared" si="42"/>
        <v>18059.5</v>
      </c>
      <c r="H90" s="138">
        <f t="shared" si="42"/>
        <v>9278</v>
      </c>
      <c r="I90" s="138">
        <f t="shared" si="42"/>
        <v>10926.5</v>
      </c>
      <c r="J90" s="138">
        <f t="shared" si="42"/>
        <v>5586</v>
      </c>
      <c r="K90" s="138">
        <f t="shared" si="42"/>
        <v>7133</v>
      </c>
      <c r="L90" s="138">
        <f t="shared" si="42"/>
        <v>0</v>
      </c>
      <c r="M90" s="138">
        <f t="shared" si="42"/>
        <v>0</v>
      </c>
      <c r="N90" s="7"/>
    </row>
    <row r="91" spans="1:14" ht="315" customHeight="1">
      <c r="A91" s="197"/>
      <c r="B91" s="172"/>
      <c r="C91" s="172"/>
      <c r="D91" s="165"/>
      <c r="E91" s="132">
        <v>2013</v>
      </c>
      <c r="F91" s="7">
        <f>H91+J91+L91</f>
        <v>8493</v>
      </c>
      <c r="G91" s="138">
        <f>I91+K91+M91</f>
        <v>9333</v>
      </c>
      <c r="H91" s="138">
        <v>4818</v>
      </c>
      <c r="I91" s="138">
        <v>4818</v>
      </c>
      <c r="J91" s="102">
        <v>3675</v>
      </c>
      <c r="K91" s="138">
        <v>4515</v>
      </c>
      <c r="L91" s="138">
        <v>0</v>
      </c>
      <c r="M91" s="138">
        <v>0</v>
      </c>
      <c r="N91" s="99" t="s">
        <v>885</v>
      </c>
    </row>
    <row r="92" spans="1:14" ht="117.75" customHeight="1">
      <c r="A92" s="197"/>
      <c r="B92" s="172"/>
      <c r="C92" s="172"/>
      <c r="D92" s="165"/>
      <c r="E92" s="132">
        <v>2014</v>
      </c>
      <c r="F92" s="7">
        <f>H92+J92+L92</f>
        <v>6371</v>
      </c>
      <c r="G92" s="138">
        <f>I92+K92+M92</f>
        <v>8726.5</v>
      </c>
      <c r="H92" s="138">
        <v>4460</v>
      </c>
      <c r="I92" s="138">
        <v>6108.5</v>
      </c>
      <c r="J92" s="138">
        <v>1911</v>
      </c>
      <c r="K92" s="138">
        <v>2618</v>
      </c>
      <c r="L92" s="138">
        <v>0</v>
      </c>
      <c r="M92" s="100">
        <v>0</v>
      </c>
      <c r="N92" s="95" t="s">
        <v>886</v>
      </c>
    </row>
    <row r="93" spans="1:14" ht="23.25" customHeight="1">
      <c r="A93" s="165" t="s">
        <v>248</v>
      </c>
      <c r="B93" s="172" t="s">
        <v>27</v>
      </c>
      <c r="C93" s="172"/>
      <c r="D93" s="165" t="s">
        <v>249</v>
      </c>
      <c r="E93" s="132" t="s">
        <v>328</v>
      </c>
      <c r="F93" s="138">
        <f t="shared" ref="F93:M93" si="43">SUM(F94:F95)</f>
        <v>1401</v>
      </c>
      <c r="G93" s="138">
        <f t="shared" si="43"/>
        <v>1401</v>
      </c>
      <c r="H93" s="138">
        <f t="shared" si="43"/>
        <v>0</v>
      </c>
      <c r="I93" s="138">
        <f t="shared" si="43"/>
        <v>0</v>
      </c>
      <c r="J93" s="138">
        <f t="shared" si="43"/>
        <v>1401</v>
      </c>
      <c r="K93" s="138">
        <f t="shared" si="43"/>
        <v>1401</v>
      </c>
      <c r="L93" s="138">
        <f t="shared" si="43"/>
        <v>0</v>
      </c>
      <c r="M93" s="138">
        <f t="shared" si="43"/>
        <v>0</v>
      </c>
      <c r="N93" s="138"/>
    </row>
    <row r="94" spans="1:14" ht="269.25" customHeight="1">
      <c r="A94" s="165"/>
      <c r="B94" s="172"/>
      <c r="C94" s="172"/>
      <c r="D94" s="165"/>
      <c r="E94" s="132">
        <v>2013</v>
      </c>
      <c r="F94" s="7">
        <f>H94+J94+L94</f>
        <v>1401</v>
      </c>
      <c r="G94" s="138">
        <f>I94+K94+M94</f>
        <v>1401</v>
      </c>
      <c r="H94" s="7">
        <v>0</v>
      </c>
      <c r="I94" s="7">
        <v>0</v>
      </c>
      <c r="J94" s="7">
        <v>1401</v>
      </c>
      <c r="K94" s="7">
        <v>1401</v>
      </c>
      <c r="L94" s="7">
        <v>0</v>
      </c>
      <c r="M94" s="7">
        <v>0</v>
      </c>
      <c r="N94" s="99" t="s">
        <v>887</v>
      </c>
    </row>
    <row r="95" spans="1:14" ht="67.5" customHeight="1">
      <c r="A95" s="165"/>
      <c r="B95" s="172"/>
      <c r="C95" s="172"/>
      <c r="D95" s="165"/>
      <c r="E95" s="132">
        <v>2014</v>
      </c>
      <c r="F95" s="7">
        <f>H95+J95+L95</f>
        <v>0</v>
      </c>
      <c r="G95" s="138">
        <f>I95+K95+M95</f>
        <v>0</v>
      </c>
      <c r="H95" s="132">
        <v>0</v>
      </c>
      <c r="I95" s="132">
        <v>0</v>
      </c>
      <c r="J95" s="132">
        <v>0</v>
      </c>
      <c r="K95" s="132">
        <v>0</v>
      </c>
      <c r="L95" s="132">
        <v>0</v>
      </c>
      <c r="M95" s="132">
        <v>0</v>
      </c>
      <c r="N95" s="132"/>
    </row>
    <row r="96" spans="1:14" ht="66" customHeight="1">
      <c r="A96" s="165" t="s">
        <v>250</v>
      </c>
      <c r="B96" s="172" t="s">
        <v>112</v>
      </c>
      <c r="C96" s="172"/>
      <c r="D96" s="165" t="s">
        <v>222</v>
      </c>
      <c r="E96" s="129" t="s">
        <v>328</v>
      </c>
      <c r="F96" s="138">
        <f t="shared" ref="F96:M96" si="44">SUM(F97:F98)</f>
        <v>18000</v>
      </c>
      <c r="G96" s="138">
        <f t="shared" si="44"/>
        <v>0</v>
      </c>
      <c r="H96" s="138">
        <f t="shared" si="44"/>
        <v>0</v>
      </c>
      <c r="I96" s="138">
        <f t="shared" si="44"/>
        <v>0</v>
      </c>
      <c r="J96" s="138">
        <f t="shared" si="44"/>
        <v>18000</v>
      </c>
      <c r="K96" s="138">
        <f t="shared" si="44"/>
        <v>0</v>
      </c>
      <c r="L96" s="138">
        <f t="shared" si="44"/>
        <v>0</v>
      </c>
      <c r="M96" s="138">
        <f t="shared" si="44"/>
        <v>0</v>
      </c>
      <c r="N96" s="14"/>
    </row>
    <row r="97" spans="1:14" ht="66" customHeight="1">
      <c r="A97" s="165"/>
      <c r="B97" s="172"/>
      <c r="C97" s="172"/>
      <c r="D97" s="165"/>
      <c r="E97" s="132">
        <v>2013</v>
      </c>
      <c r="F97" s="7">
        <f>H97+J97+L97</f>
        <v>0</v>
      </c>
      <c r="G97" s="138">
        <f>I97+K97+M97</f>
        <v>0</v>
      </c>
      <c r="H97" s="138">
        <v>0</v>
      </c>
      <c r="I97" s="138">
        <v>0</v>
      </c>
      <c r="J97" s="138">
        <v>0</v>
      </c>
      <c r="K97" s="138">
        <v>0</v>
      </c>
      <c r="L97" s="138">
        <v>0</v>
      </c>
      <c r="M97" s="138">
        <v>0</v>
      </c>
      <c r="N97" s="138"/>
    </row>
    <row r="98" spans="1:14" ht="117" customHeight="1">
      <c r="A98" s="165"/>
      <c r="B98" s="172"/>
      <c r="C98" s="172"/>
      <c r="D98" s="165"/>
      <c r="E98" s="139">
        <v>2014</v>
      </c>
      <c r="F98" s="7">
        <f>H98+J98+L98</f>
        <v>18000</v>
      </c>
      <c r="G98" s="138">
        <f>I98+K98+M98</f>
        <v>0</v>
      </c>
      <c r="H98" s="9">
        <v>0</v>
      </c>
      <c r="I98" s="9">
        <v>0</v>
      </c>
      <c r="J98" s="9">
        <v>18000</v>
      </c>
      <c r="K98" s="9">
        <v>0</v>
      </c>
      <c r="L98" s="9">
        <v>0</v>
      </c>
      <c r="M98" s="103">
        <v>0</v>
      </c>
      <c r="N98" s="104" t="s">
        <v>888</v>
      </c>
    </row>
    <row r="99" spans="1:14" ht="24.75" customHeight="1">
      <c r="A99" s="156" t="s">
        <v>251</v>
      </c>
      <c r="B99" s="175" t="s">
        <v>113</v>
      </c>
      <c r="C99" s="176"/>
      <c r="D99" s="156" t="s">
        <v>252</v>
      </c>
      <c r="E99" s="131" t="s">
        <v>328</v>
      </c>
      <c r="F99" s="3">
        <f t="shared" ref="F99:M99" si="45">SUM(F100:F101)</f>
        <v>3150</v>
      </c>
      <c r="G99" s="3">
        <f t="shared" si="45"/>
        <v>0</v>
      </c>
      <c r="H99" s="3">
        <f t="shared" si="45"/>
        <v>0</v>
      </c>
      <c r="I99" s="3">
        <f t="shared" si="45"/>
        <v>0</v>
      </c>
      <c r="J99" s="3">
        <f t="shared" si="45"/>
        <v>3150</v>
      </c>
      <c r="K99" s="3">
        <f t="shared" si="45"/>
        <v>0</v>
      </c>
      <c r="L99" s="3">
        <f t="shared" si="45"/>
        <v>0</v>
      </c>
      <c r="M99" s="3">
        <f t="shared" si="45"/>
        <v>0</v>
      </c>
      <c r="N99" s="3"/>
    </row>
    <row r="100" spans="1:14" ht="31.5" customHeight="1">
      <c r="A100" s="156"/>
      <c r="B100" s="177"/>
      <c r="C100" s="178"/>
      <c r="D100" s="156"/>
      <c r="E100" s="131">
        <v>2013</v>
      </c>
      <c r="F100" s="3">
        <f t="shared" ref="F100:G100" si="46">F103</f>
        <v>0</v>
      </c>
      <c r="G100" s="3">
        <f t="shared" si="46"/>
        <v>0</v>
      </c>
      <c r="H100" s="3">
        <f>H103</f>
        <v>0</v>
      </c>
      <c r="I100" s="3">
        <f t="shared" ref="I100:M100" si="47">I103</f>
        <v>0</v>
      </c>
      <c r="J100" s="3">
        <f t="shared" si="47"/>
        <v>0</v>
      </c>
      <c r="K100" s="3">
        <f t="shared" si="47"/>
        <v>0</v>
      </c>
      <c r="L100" s="3">
        <f t="shared" si="47"/>
        <v>0</v>
      </c>
      <c r="M100" s="3">
        <f t="shared" si="47"/>
        <v>0</v>
      </c>
      <c r="N100" s="3"/>
    </row>
    <row r="101" spans="1:14" ht="48.75" customHeight="1">
      <c r="A101" s="173"/>
      <c r="B101" s="177"/>
      <c r="C101" s="178"/>
      <c r="D101" s="173"/>
      <c r="E101" s="136">
        <v>2014</v>
      </c>
      <c r="F101" s="6">
        <f t="shared" ref="F101" si="48">SUM(H101:L101)</f>
        <v>3150</v>
      </c>
      <c r="G101" s="6">
        <f t="shared" ref="G101:I101" si="49">G104</f>
        <v>0</v>
      </c>
      <c r="H101" s="6">
        <f t="shared" si="49"/>
        <v>0</v>
      </c>
      <c r="I101" s="6">
        <f t="shared" si="49"/>
        <v>0</v>
      </c>
      <c r="J101" s="6">
        <f>J104</f>
        <v>3150</v>
      </c>
      <c r="K101" s="6">
        <f t="shared" ref="K101:M101" si="50">K104</f>
        <v>0</v>
      </c>
      <c r="L101" s="6">
        <f t="shared" si="50"/>
        <v>0</v>
      </c>
      <c r="M101" s="6">
        <f t="shared" si="50"/>
        <v>0</v>
      </c>
      <c r="N101" s="6"/>
    </row>
    <row r="102" spans="1:14" ht="24.75" customHeight="1">
      <c r="A102" s="224" t="s">
        <v>115</v>
      </c>
      <c r="B102" s="172" t="s">
        <v>114</v>
      </c>
      <c r="C102" s="232"/>
      <c r="D102" s="165" t="s">
        <v>252</v>
      </c>
      <c r="E102" s="132" t="s">
        <v>328</v>
      </c>
      <c r="F102" s="3">
        <f t="shared" ref="F102:M102" si="51">SUM(F103:F104)</f>
        <v>3150</v>
      </c>
      <c r="G102" s="3">
        <f t="shared" si="51"/>
        <v>0</v>
      </c>
      <c r="H102" s="3">
        <f t="shared" si="51"/>
        <v>0</v>
      </c>
      <c r="I102" s="3">
        <f t="shared" si="51"/>
        <v>0</v>
      </c>
      <c r="J102" s="3">
        <f t="shared" si="51"/>
        <v>3150</v>
      </c>
      <c r="K102" s="3">
        <f t="shared" si="51"/>
        <v>0</v>
      </c>
      <c r="L102" s="3">
        <f t="shared" si="51"/>
        <v>0</v>
      </c>
      <c r="M102" s="3">
        <f t="shared" si="51"/>
        <v>0</v>
      </c>
      <c r="N102" s="138"/>
    </row>
    <row r="103" spans="1:14" ht="24.75" customHeight="1">
      <c r="A103" s="224"/>
      <c r="B103" s="232"/>
      <c r="C103" s="232"/>
      <c r="D103" s="165"/>
      <c r="E103" s="132">
        <v>2013</v>
      </c>
      <c r="F103" s="7">
        <f>H103+J103+L103</f>
        <v>0</v>
      </c>
      <c r="G103" s="138">
        <f>I103+K103+M103</f>
        <v>0</v>
      </c>
      <c r="H103" s="138">
        <v>0</v>
      </c>
      <c r="I103" s="138">
        <v>0</v>
      </c>
      <c r="J103" s="138">
        <v>0</v>
      </c>
      <c r="K103" s="138">
        <v>0</v>
      </c>
      <c r="L103" s="138">
        <v>0</v>
      </c>
      <c r="M103" s="138">
        <v>0</v>
      </c>
      <c r="N103" s="138"/>
    </row>
    <row r="104" spans="1:14" ht="110.25" customHeight="1">
      <c r="A104" s="224"/>
      <c r="B104" s="232"/>
      <c r="C104" s="232"/>
      <c r="D104" s="165"/>
      <c r="E104" s="132">
        <v>2014</v>
      </c>
      <c r="F104" s="7">
        <f>H104+J104+L104</f>
        <v>3150</v>
      </c>
      <c r="G104" s="138">
        <f>I104+K104+M104</f>
        <v>0</v>
      </c>
      <c r="H104" s="138">
        <v>0</v>
      </c>
      <c r="I104" s="138"/>
      <c r="J104" s="138">
        <v>3150</v>
      </c>
      <c r="K104" s="138">
        <v>0</v>
      </c>
      <c r="L104" s="138">
        <v>0</v>
      </c>
      <c r="M104" s="138">
        <v>0</v>
      </c>
      <c r="N104" s="104" t="s">
        <v>889</v>
      </c>
    </row>
    <row r="105" spans="1:14" ht="23.25" customHeight="1">
      <c r="A105" s="156" t="s">
        <v>253</v>
      </c>
      <c r="B105" s="155" t="s">
        <v>254</v>
      </c>
      <c r="C105" s="155"/>
      <c r="D105" s="156" t="s">
        <v>222</v>
      </c>
      <c r="E105" s="131" t="s">
        <v>328</v>
      </c>
      <c r="F105" s="3">
        <f t="shared" ref="F105:M105" si="52">SUM(F106:F107)</f>
        <v>35622</v>
      </c>
      <c r="G105" s="3">
        <f t="shared" si="52"/>
        <v>32811</v>
      </c>
      <c r="H105" s="3">
        <f t="shared" si="52"/>
        <v>5322</v>
      </c>
      <c r="I105" s="3">
        <f t="shared" si="52"/>
        <v>14611</v>
      </c>
      <c r="J105" s="3">
        <f t="shared" si="52"/>
        <v>30300</v>
      </c>
      <c r="K105" s="3">
        <f t="shared" si="52"/>
        <v>18200</v>
      </c>
      <c r="L105" s="3">
        <f t="shared" si="52"/>
        <v>0</v>
      </c>
      <c r="M105" s="3">
        <f t="shared" si="52"/>
        <v>0</v>
      </c>
      <c r="N105" s="3"/>
    </row>
    <row r="106" spans="1:14" ht="23.25" customHeight="1">
      <c r="A106" s="156"/>
      <c r="B106" s="155"/>
      <c r="C106" s="155"/>
      <c r="D106" s="156"/>
      <c r="E106" s="131">
        <v>2013</v>
      </c>
      <c r="F106" s="3">
        <f>F109+F112+F115</f>
        <v>20622</v>
      </c>
      <c r="G106" s="3">
        <f t="shared" ref="G106:M106" si="53">G109+G112+G115</f>
        <v>13311</v>
      </c>
      <c r="H106" s="3">
        <f t="shared" si="53"/>
        <v>5322</v>
      </c>
      <c r="I106" s="3">
        <f t="shared" si="53"/>
        <v>3111</v>
      </c>
      <c r="J106" s="3">
        <f t="shared" si="53"/>
        <v>15300</v>
      </c>
      <c r="K106" s="3">
        <f t="shared" si="53"/>
        <v>10200</v>
      </c>
      <c r="L106" s="3">
        <f t="shared" si="53"/>
        <v>0</v>
      </c>
      <c r="M106" s="3">
        <f t="shared" si="53"/>
        <v>0</v>
      </c>
      <c r="N106" s="3"/>
    </row>
    <row r="107" spans="1:14" ht="32.25" customHeight="1">
      <c r="A107" s="156"/>
      <c r="B107" s="155"/>
      <c r="C107" s="155"/>
      <c r="D107" s="156"/>
      <c r="E107" s="131">
        <v>2014</v>
      </c>
      <c r="F107" s="3">
        <f t="shared" ref="F107:M107" si="54">F110+F113+F116</f>
        <v>15000</v>
      </c>
      <c r="G107" s="3">
        <f t="shared" si="54"/>
        <v>19500</v>
      </c>
      <c r="H107" s="3">
        <f t="shared" si="54"/>
        <v>0</v>
      </c>
      <c r="I107" s="3">
        <f t="shared" si="54"/>
        <v>11500</v>
      </c>
      <c r="J107" s="3">
        <f t="shared" si="54"/>
        <v>15000</v>
      </c>
      <c r="K107" s="3">
        <f t="shared" si="54"/>
        <v>8000</v>
      </c>
      <c r="L107" s="3">
        <f t="shared" si="54"/>
        <v>0</v>
      </c>
      <c r="M107" s="3">
        <f t="shared" si="54"/>
        <v>0</v>
      </c>
      <c r="N107" s="3"/>
    </row>
    <row r="108" spans="1:14" ht="23.25" customHeight="1">
      <c r="A108" s="224" t="s">
        <v>116</v>
      </c>
      <c r="B108" s="172" t="s">
        <v>120</v>
      </c>
      <c r="C108" s="172"/>
      <c r="D108" s="165" t="s">
        <v>222</v>
      </c>
      <c r="E108" s="132" t="s">
        <v>328</v>
      </c>
      <c r="F108" s="138">
        <f t="shared" ref="F108:M108" si="55">SUM(F109:F110)</f>
        <v>12311</v>
      </c>
      <c r="G108" s="138">
        <f t="shared" si="55"/>
        <v>15311</v>
      </c>
      <c r="H108" s="138">
        <f t="shared" si="55"/>
        <v>2211</v>
      </c>
      <c r="I108" s="138">
        <f t="shared" si="55"/>
        <v>5211</v>
      </c>
      <c r="J108" s="138">
        <f t="shared" si="55"/>
        <v>10100</v>
      </c>
      <c r="K108" s="138">
        <f t="shared" si="55"/>
        <v>10100</v>
      </c>
      <c r="L108" s="138">
        <f t="shared" si="55"/>
        <v>0</v>
      </c>
      <c r="M108" s="138">
        <f t="shared" si="55"/>
        <v>0</v>
      </c>
      <c r="N108" s="138"/>
    </row>
    <row r="109" spans="1:14" ht="346.5" customHeight="1">
      <c r="A109" s="224"/>
      <c r="B109" s="172"/>
      <c r="C109" s="172"/>
      <c r="D109" s="165"/>
      <c r="E109" s="132">
        <v>2013</v>
      </c>
      <c r="F109" s="7">
        <f>H109+J109+L109</f>
        <v>7311</v>
      </c>
      <c r="G109" s="138">
        <f>I109+K109+M109</f>
        <v>7311</v>
      </c>
      <c r="H109" s="138">
        <v>2211</v>
      </c>
      <c r="I109" s="138">
        <v>2211</v>
      </c>
      <c r="J109" s="138">
        <v>5100</v>
      </c>
      <c r="K109" s="138">
        <v>5100</v>
      </c>
      <c r="L109" s="138">
        <v>0</v>
      </c>
      <c r="M109" s="138">
        <v>0</v>
      </c>
      <c r="N109" s="99" t="s">
        <v>890</v>
      </c>
    </row>
    <row r="110" spans="1:14" ht="105" customHeight="1">
      <c r="A110" s="224"/>
      <c r="B110" s="172"/>
      <c r="C110" s="172"/>
      <c r="D110" s="165"/>
      <c r="E110" s="139">
        <v>2014</v>
      </c>
      <c r="F110" s="7">
        <f>H110+J110+L110</f>
        <v>5000</v>
      </c>
      <c r="G110" s="138">
        <f>I110+K110+M110</f>
        <v>8000</v>
      </c>
      <c r="H110" s="138">
        <v>0</v>
      </c>
      <c r="I110" s="138">
        <v>3000</v>
      </c>
      <c r="J110" s="138">
        <v>5000</v>
      </c>
      <c r="K110" s="138">
        <v>5000</v>
      </c>
      <c r="L110" s="138">
        <v>0</v>
      </c>
      <c r="M110" s="100"/>
      <c r="N110" s="97" t="s">
        <v>891</v>
      </c>
    </row>
    <row r="111" spans="1:14" ht="23.25" customHeight="1">
      <c r="A111" s="225" t="s">
        <v>117</v>
      </c>
      <c r="B111" s="172" t="s">
        <v>121</v>
      </c>
      <c r="C111" s="172"/>
      <c r="D111" s="165" t="s">
        <v>222</v>
      </c>
      <c r="E111" s="132" t="s">
        <v>328</v>
      </c>
      <c r="F111" s="138">
        <f t="shared" ref="F111:M111" si="56">SUM(F112:F113)</f>
        <v>11000</v>
      </c>
      <c r="G111" s="138">
        <f t="shared" si="56"/>
        <v>17050</v>
      </c>
      <c r="H111" s="138">
        <f t="shared" si="56"/>
        <v>900</v>
      </c>
      <c r="I111" s="138">
        <f t="shared" si="56"/>
        <v>8950</v>
      </c>
      <c r="J111" s="138">
        <f t="shared" si="56"/>
        <v>10100</v>
      </c>
      <c r="K111" s="138">
        <f t="shared" si="56"/>
        <v>8100</v>
      </c>
      <c r="L111" s="138">
        <f t="shared" si="56"/>
        <v>0</v>
      </c>
      <c r="M111" s="138">
        <f t="shared" si="56"/>
        <v>0</v>
      </c>
      <c r="N111" s="138"/>
    </row>
    <row r="112" spans="1:14" ht="330" customHeight="1">
      <c r="A112" s="225"/>
      <c r="B112" s="172"/>
      <c r="C112" s="172"/>
      <c r="D112" s="165"/>
      <c r="E112" s="132">
        <v>2013</v>
      </c>
      <c r="F112" s="7">
        <f>H112+J112+L112</f>
        <v>6000</v>
      </c>
      <c r="G112" s="7">
        <f>I112+K112+M112</f>
        <v>6000</v>
      </c>
      <c r="H112" s="7">
        <v>900</v>
      </c>
      <c r="I112" s="7">
        <v>900</v>
      </c>
      <c r="J112" s="7">
        <v>5100</v>
      </c>
      <c r="K112" s="7">
        <v>5100</v>
      </c>
      <c r="L112" s="7">
        <v>0</v>
      </c>
      <c r="M112" s="7">
        <v>0</v>
      </c>
      <c r="N112" s="99" t="s">
        <v>346</v>
      </c>
    </row>
    <row r="113" spans="1:14" ht="163.5" customHeight="1">
      <c r="A113" s="225"/>
      <c r="B113" s="172"/>
      <c r="C113" s="172"/>
      <c r="D113" s="165"/>
      <c r="E113" s="132">
        <v>2014</v>
      </c>
      <c r="F113" s="7">
        <f>H113+J113+L113</f>
        <v>5000</v>
      </c>
      <c r="G113" s="138">
        <f>I113+K113+M113</f>
        <v>11050</v>
      </c>
      <c r="H113" s="138">
        <v>0</v>
      </c>
      <c r="I113" s="138">
        <v>8050</v>
      </c>
      <c r="J113" s="138">
        <v>5000</v>
      </c>
      <c r="K113" s="138">
        <v>3000</v>
      </c>
      <c r="L113" s="138">
        <v>0</v>
      </c>
      <c r="M113" s="138">
        <v>0</v>
      </c>
      <c r="N113" s="97" t="s">
        <v>892</v>
      </c>
    </row>
    <row r="114" spans="1:14" ht="23.25" customHeight="1">
      <c r="A114" s="224" t="s">
        <v>118</v>
      </c>
      <c r="B114" s="172" t="s">
        <v>119</v>
      </c>
      <c r="C114" s="172"/>
      <c r="D114" s="165" t="s">
        <v>222</v>
      </c>
      <c r="E114" s="132" t="s">
        <v>328</v>
      </c>
      <c r="F114" s="138">
        <f t="shared" ref="F114:M114" si="57">SUM(F115:F116)</f>
        <v>12311</v>
      </c>
      <c r="G114" s="138">
        <f t="shared" si="57"/>
        <v>450</v>
      </c>
      <c r="H114" s="138">
        <f t="shared" si="57"/>
        <v>2211</v>
      </c>
      <c r="I114" s="138">
        <f t="shared" si="57"/>
        <v>450</v>
      </c>
      <c r="J114" s="138">
        <f t="shared" si="57"/>
        <v>10100</v>
      </c>
      <c r="K114" s="138">
        <f t="shared" si="57"/>
        <v>0</v>
      </c>
      <c r="L114" s="138">
        <f t="shared" si="57"/>
        <v>0</v>
      </c>
      <c r="M114" s="138">
        <f t="shared" si="57"/>
        <v>0</v>
      </c>
      <c r="N114" s="7"/>
    </row>
    <row r="115" spans="1:14" ht="87.75" customHeight="1">
      <c r="A115" s="224"/>
      <c r="B115" s="172"/>
      <c r="C115" s="172"/>
      <c r="D115" s="165"/>
      <c r="E115" s="132">
        <v>2013</v>
      </c>
      <c r="F115" s="7">
        <f>H115+J115+L115</f>
        <v>7311</v>
      </c>
      <c r="G115" s="138">
        <f>I115+K115+M115</f>
        <v>0</v>
      </c>
      <c r="H115" s="138">
        <v>2211</v>
      </c>
      <c r="I115" s="138">
        <v>0</v>
      </c>
      <c r="J115" s="138">
        <v>5100</v>
      </c>
      <c r="K115" s="138">
        <v>0</v>
      </c>
      <c r="L115" s="138">
        <v>0</v>
      </c>
      <c r="M115" s="138">
        <v>0</v>
      </c>
      <c r="N115" s="99" t="s">
        <v>893</v>
      </c>
    </row>
    <row r="116" spans="1:14" ht="147" customHeight="1">
      <c r="A116" s="224"/>
      <c r="B116" s="172"/>
      <c r="C116" s="172"/>
      <c r="D116" s="165"/>
      <c r="E116" s="132">
        <v>2014</v>
      </c>
      <c r="F116" s="7">
        <f>H116+J116+L116</f>
        <v>5000</v>
      </c>
      <c r="G116" s="138">
        <f>I116+K116+M116</f>
        <v>450</v>
      </c>
      <c r="H116" s="138">
        <v>0</v>
      </c>
      <c r="I116" s="138">
        <v>450</v>
      </c>
      <c r="J116" s="138">
        <v>5000</v>
      </c>
      <c r="K116" s="138">
        <v>0</v>
      </c>
      <c r="L116" s="138">
        <v>0</v>
      </c>
      <c r="M116" s="100">
        <v>0</v>
      </c>
      <c r="N116" s="97" t="s">
        <v>894</v>
      </c>
    </row>
    <row r="117" spans="1:14" ht="23.25" customHeight="1">
      <c r="A117" s="156" t="s">
        <v>255</v>
      </c>
      <c r="B117" s="155" t="s">
        <v>256</v>
      </c>
      <c r="C117" s="155"/>
      <c r="D117" s="156" t="s">
        <v>222</v>
      </c>
      <c r="E117" s="131" t="s">
        <v>328</v>
      </c>
      <c r="F117" s="138">
        <f t="shared" ref="F117:M117" si="58">SUM(F118:F119)</f>
        <v>395</v>
      </c>
      <c r="G117" s="138">
        <f t="shared" si="58"/>
        <v>395</v>
      </c>
      <c r="H117" s="138">
        <f t="shared" si="58"/>
        <v>0</v>
      </c>
      <c r="I117" s="138">
        <f t="shared" si="58"/>
        <v>0</v>
      </c>
      <c r="J117" s="138">
        <f t="shared" si="58"/>
        <v>395</v>
      </c>
      <c r="K117" s="138">
        <f t="shared" si="58"/>
        <v>395</v>
      </c>
      <c r="L117" s="138">
        <f t="shared" si="58"/>
        <v>0</v>
      </c>
      <c r="M117" s="138">
        <f t="shared" si="58"/>
        <v>0</v>
      </c>
      <c r="N117" s="131"/>
    </row>
    <row r="118" spans="1:14" ht="23.25" customHeight="1">
      <c r="A118" s="156"/>
      <c r="B118" s="155"/>
      <c r="C118" s="155"/>
      <c r="D118" s="156"/>
      <c r="E118" s="131">
        <v>2013</v>
      </c>
      <c r="F118" s="3">
        <f>F121+F124+F127</f>
        <v>0</v>
      </c>
      <c r="G118" s="3">
        <f t="shared" ref="G118:M118" si="59">G121+G124+G127</f>
        <v>0</v>
      </c>
      <c r="H118" s="3">
        <f t="shared" si="59"/>
        <v>0</v>
      </c>
      <c r="I118" s="3">
        <f t="shared" si="59"/>
        <v>0</v>
      </c>
      <c r="J118" s="3">
        <f t="shared" si="59"/>
        <v>0</v>
      </c>
      <c r="K118" s="3">
        <f t="shared" si="59"/>
        <v>0</v>
      </c>
      <c r="L118" s="3">
        <f t="shared" si="59"/>
        <v>0</v>
      </c>
      <c r="M118" s="3">
        <f t="shared" si="59"/>
        <v>0</v>
      </c>
      <c r="N118" s="3"/>
    </row>
    <row r="119" spans="1:14" ht="23.25" customHeight="1">
      <c r="A119" s="156"/>
      <c r="B119" s="155"/>
      <c r="C119" s="155"/>
      <c r="D119" s="156"/>
      <c r="E119" s="131">
        <v>2014</v>
      </c>
      <c r="F119" s="3">
        <f t="shared" ref="F119:M119" si="60">F122+F125+F128</f>
        <v>395</v>
      </c>
      <c r="G119" s="3">
        <f t="shared" si="60"/>
        <v>395</v>
      </c>
      <c r="H119" s="3">
        <f t="shared" si="60"/>
        <v>0</v>
      </c>
      <c r="I119" s="3">
        <f t="shared" si="60"/>
        <v>0</v>
      </c>
      <c r="J119" s="3">
        <f t="shared" si="60"/>
        <v>395</v>
      </c>
      <c r="K119" s="3">
        <f t="shared" si="60"/>
        <v>395</v>
      </c>
      <c r="L119" s="3">
        <f t="shared" si="60"/>
        <v>0</v>
      </c>
      <c r="M119" s="3">
        <f t="shared" si="60"/>
        <v>0</v>
      </c>
      <c r="N119" s="3"/>
    </row>
    <row r="120" spans="1:14" ht="23.25" customHeight="1">
      <c r="A120" s="136" t="s">
        <v>122</v>
      </c>
      <c r="B120" s="146" t="s">
        <v>125</v>
      </c>
      <c r="C120" s="184"/>
      <c r="D120" s="152" t="s">
        <v>222</v>
      </c>
      <c r="E120" s="129" t="s">
        <v>328</v>
      </c>
      <c r="F120" s="138">
        <f t="shared" ref="F120:M120" si="61">SUM(F121:F122)</f>
        <v>150</v>
      </c>
      <c r="G120" s="138">
        <f t="shared" si="61"/>
        <v>150</v>
      </c>
      <c r="H120" s="138">
        <f t="shared" si="61"/>
        <v>0</v>
      </c>
      <c r="I120" s="138">
        <f t="shared" si="61"/>
        <v>0</v>
      </c>
      <c r="J120" s="138">
        <f t="shared" si="61"/>
        <v>150</v>
      </c>
      <c r="K120" s="138">
        <f t="shared" si="61"/>
        <v>150</v>
      </c>
      <c r="L120" s="138">
        <f t="shared" si="61"/>
        <v>0</v>
      </c>
      <c r="M120" s="138">
        <f t="shared" si="61"/>
        <v>0</v>
      </c>
      <c r="N120" s="7"/>
    </row>
    <row r="121" spans="1:14" ht="23.25" customHeight="1">
      <c r="A121" s="137"/>
      <c r="B121" s="185"/>
      <c r="C121" s="186"/>
      <c r="D121" s="168"/>
      <c r="E121" s="132">
        <v>2013</v>
      </c>
      <c r="F121" s="7">
        <f>H121+J121+L121</f>
        <v>0</v>
      </c>
      <c r="G121" s="138">
        <f>I121+K121+M121</f>
        <v>0</v>
      </c>
      <c r="H121" s="138">
        <v>0</v>
      </c>
      <c r="I121" s="138">
        <v>0</v>
      </c>
      <c r="J121" s="138">
        <v>0</v>
      </c>
      <c r="K121" s="138">
        <v>0</v>
      </c>
      <c r="L121" s="138">
        <v>0</v>
      </c>
      <c r="M121" s="138">
        <v>0</v>
      </c>
      <c r="N121" s="138"/>
    </row>
    <row r="122" spans="1:14" ht="106.5" customHeight="1">
      <c r="A122" s="137"/>
      <c r="B122" s="185"/>
      <c r="C122" s="186"/>
      <c r="D122" s="168"/>
      <c r="E122" s="139">
        <v>2014</v>
      </c>
      <c r="F122" s="7">
        <f>H122+J122+L122</f>
        <v>150</v>
      </c>
      <c r="G122" s="138">
        <f>I122+K122+M122</f>
        <v>150</v>
      </c>
      <c r="H122" s="138">
        <f>SUM(H123:H124)</f>
        <v>0</v>
      </c>
      <c r="I122" s="138">
        <v>0</v>
      </c>
      <c r="J122" s="138">
        <v>150</v>
      </c>
      <c r="K122" s="138">
        <v>150</v>
      </c>
      <c r="L122" s="138">
        <f>SUM(L123:L124)</f>
        <v>0</v>
      </c>
      <c r="M122" s="7">
        <v>0</v>
      </c>
      <c r="N122" s="95" t="s">
        <v>901</v>
      </c>
    </row>
    <row r="123" spans="1:14" ht="23.25" customHeight="1">
      <c r="A123" s="173" t="s">
        <v>123</v>
      </c>
      <c r="B123" s="146" t="s">
        <v>126</v>
      </c>
      <c r="C123" s="184"/>
      <c r="D123" s="152" t="s">
        <v>222</v>
      </c>
      <c r="E123" s="132" t="s">
        <v>328</v>
      </c>
      <c r="F123" s="138">
        <f t="shared" ref="F123:M123" si="62">SUM(F124:F125)</f>
        <v>150</v>
      </c>
      <c r="G123" s="138">
        <f t="shared" si="62"/>
        <v>150</v>
      </c>
      <c r="H123" s="138">
        <f t="shared" si="62"/>
        <v>0</v>
      </c>
      <c r="I123" s="138">
        <f t="shared" si="62"/>
        <v>0</v>
      </c>
      <c r="J123" s="138">
        <f t="shared" si="62"/>
        <v>150</v>
      </c>
      <c r="K123" s="138">
        <f t="shared" si="62"/>
        <v>150</v>
      </c>
      <c r="L123" s="138">
        <f t="shared" si="62"/>
        <v>0</v>
      </c>
      <c r="M123" s="138">
        <f t="shared" si="62"/>
        <v>0</v>
      </c>
      <c r="N123" s="7"/>
    </row>
    <row r="124" spans="1:14" ht="23.25" customHeight="1">
      <c r="A124" s="163"/>
      <c r="B124" s="185"/>
      <c r="C124" s="186"/>
      <c r="D124" s="168"/>
      <c r="E124" s="132">
        <v>2013</v>
      </c>
      <c r="F124" s="7">
        <f>H124+J124+L124</f>
        <v>0</v>
      </c>
      <c r="G124" s="138">
        <f>I124+K124+M124</f>
        <v>0</v>
      </c>
      <c r="H124" s="138">
        <v>0</v>
      </c>
      <c r="I124" s="138">
        <v>0</v>
      </c>
      <c r="J124" s="138">
        <v>0</v>
      </c>
      <c r="K124" s="138">
        <v>0</v>
      </c>
      <c r="L124" s="138">
        <v>0</v>
      </c>
      <c r="M124" s="138">
        <v>0</v>
      </c>
      <c r="N124" s="138"/>
    </row>
    <row r="125" spans="1:14" ht="120.75" customHeight="1">
      <c r="A125" s="163"/>
      <c r="B125" s="185"/>
      <c r="C125" s="186"/>
      <c r="D125" s="168"/>
      <c r="E125" s="132">
        <v>2014</v>
      </c>
      <c r="F125" s="7">
        <f>H125+J125+L125</f>
        <v>150</v>
      </c>
      <c r="G125" s="138">
        <f>I125+K125+M125</f>
        <v>150</v>
      </c>
      <c r="H125" s="138">
        <f>SUM(H126:H127)</f>
        <v>0</v>
      </c>
      <c r="I125" s="138">
        <v>0</v>
      </c>
      <c r="J125" s="138">
        <v>150</v>
      </c>
      <c r="K125" s="138">
        <v>150</v>
      </c>
      <c r="L125" s="138">
        <f>SUM(L126:L127)</f>
        <v>0</v>
      </c>
      <c r="M125" s="7">
        <v>0</v>
      </c>
      <c r="N125" s="96" t="s">
        <v>902</v>
      </c>
    </row>
    <row r="126" spans="1:14" ht="23.25" customHeight="1">
      <c r="A126" s="173" t="s">
        <v>124</v>
      </c>
      <c r="B126" s="146" t="s">
        <v>841</v>
      </c>
      <c r="C126" s="184"/>
      <c r="D126" s="152" t="s">
        <v>222</v>
      </c>
      <c r="E126" s="129" t="s">
        <v>328</v>
      </c>
      <c r="F126" s="138">
        <f t="shared" ref="F126:M126" si="63">SUM(F127:F128)</f>
        <v>95</v>
      </c>
      <c r="G126" s="138">
        <f t="shared" si="63"/>
        <v>95</v>
      </c>
      <c r="H126" s="138">
        <f t="shared" si="63"/>
        <v>0</v>
      </c>
      <c r="I126" s="138">
        <f t="shared" si="63"/>
        <v>0</v>
      </c>
      <c r="J126" s="138">
        <f t="shared" si="63"/>
        <v>95</v>
      </c>
      <c r="K126" s="138">
        <f t="shared" si="63"/>
        <v>95</v>
      </c>
      <c r="L126" s="138">
        <f t="shared" si="63"/>
        <v>0</v>
      </c>
      <c r="M126" s="138">
        <f t="shared" si="63"/>
        <v>0</v>
      </c>
      <c r="N126" s="7"/>
    </row>
    <row r="127" spans="1:14" ht="23.25" customHeight="1">
      <c r="A127" s="163"/>
      <c r="B127" s="185"/>
      <c r="C127" s="186"/>
      <c r="D127" s="168"/>
      <c r="E127" s="132">
        <v>2013</v>
      </c>
      <c r="F127" s="7">
        <f>H127+J127+L127</f>
        <v>0</v>
      </c>
      <c r="G127" s="138">
        <f>I127+K127+M127</f>
        <v>0</v>
      </c>
      <c r="H127" s="138">
        <v>0</v>
      </c>
      <c r="I127" s="138">
        <v>0</v>
      </c>
      <c r="J127" s="138">
        <v>0</v>
      </c>
      <c r="K127" s="138">
        <v>0</v>
      </c>
      <c r="L127" s="138">
        <v>0</v>
      </c>
      <c r="M127" s="138">
        <v>0</v>
      </c>
      <c r="N127" s="138"/>
    </row>
    <row r="128" spans="1:14" ht="121.5" customHeight="1">
      <c r="A128" s="163"/>
      <c r="B128" s="185"/>
      <c r="C128" s="186"/>
      <c r="D128" s="168"/>
      <c r="E128" s="139">
        <v>2014</v>
      </c>
      <c r="F128" s="7">
        <f>H128+J128+L128</f>
        <v>95</v>
      </c>
      <c r="G128" s="138">
        <f>I128+K128+M128</f>
        <v>95</v>
      </c>
      <c r="H128" s="138">
        <v>0</v>
      </c>
      <c r="I128" s="138">
        <v>0</v>
      </c>
      <c r="J128" s="138">
        <v>95</v>
      </c>
      <c r="K128" s="138">
        <v>95</v>
      </c>
      <c r="L128" s="138">
        <v>0</v>
      </c>
      <c r="M128" s="100">
        <v>0</v>
      </c>
      <c r="N128" s="96" t="s">
        <v>903</v>
      </c>
    </row>
    <row r="129" spans="1:14" ht="19.5" customHeight="1">
      <c r="A129" s="180"/>
      <c r="B129" s="183" t="s">
        <v>146</v>
      </c>
      <c r="C129" s="183"/>
      <c r="D129" s="188"/>
      <c r="E129" s="131" t="s">
        <v>328</v>
      </c>
      <c r="F129" s="3">
        <f t="shared" ref="F129:M129" si="64">SUM(F130:F131)</f>
        <v>323261.3</v>
      </c>
      <c r="G129" s="3">
        <f t="shared" si="64"/>
        <v>85222.5</v>
      </c>
      <c r="H129" s="3">
        <f t="shared" si="64"/>
        <v>218509</v>
      </c>
      <c r="I129" s="3">
        <f t="shared" si="64"/>
        <v>46440.5</v>
      </c>
      <c r="J129" s="3">
        <f t="shared" si="64"/>
        <v>104752.3</v>
      </c>
      <c r="K129" s="3">
        <f t="shared" si="64"/>
        <v>38782</v>
      </c>
      <c r="L129" s="3">
        <f t="shared" si="64"/>
        <v>0</v>
      </c>
      <c r="M129" s="3">
        <f t="shared" si="64"/>
        <v>0</v>
      </c>
      <c r="N129" s="3"/>
    </row>
    <row r="130" spans="1:14">
      <c r="A130" s="180"/>
      <c r="B130" s="183"/>
      <c r="C130" s="183"/>
      <c r="D130" s="188"/>
      <c r="E130" s="3">
        <v>2013</v>
      </c>
      <c r="F130" s="3">
        <f>F70+F85+F100+F106+F118</f>
        <v>58145.3</v>
      </c>
      <c r="G130" s="3">
        <f t="shared" ref="G130:M131" si="65">G70+G85+G100+G106+G118</f>
        <v>46433</v>
      </c>
      <c r="H130" s="3">
        <f t="shared" si="65"/>
        <v>24125</v>
      </c>
      <c r="I130" s="3">
        <f t="shared" si="65"/>
        <v>27332</v>
      </c>
      <c r="J130" s="3">
        <f t="shared" si="65"/>
        <v>34020.300000000003</v>
      </c>
      <c r="K130" s="3">
        <f t="shared" si="65"/>
        <v>19101</v>
      </c>
      <c r="L130" s="3">
        <f t="shared" si="65"/>
        <v>0</v>
      </c>
      <c r="M130" s="3">
        <f t="shared" si="65"/>
        <v>0</v>
      </c>
      <c r="N130" s="3"/>
    </row>
    <row r="131" spans="1:14">
      <c r="A131" s="180"/>
      <c r="B131" s="183"/>
      <c r="C131" s="183"/>
      <c r="D131" s="188"/>
      <c r="E131" s="3">
        <v>2014</v>
      </c>
      <c r="F131" s="3">
        <f>F71+F86+F101+F107+F119</f>
        <v>265116</v>
      </c>
      <c r="G131" s="3">
        <f t="shared" si="65"/>
        <v>38789.5</v>
      </c>
      <c r="H131" s="3">
        <f t="shared" si="65"/>
        <v>194384</v>
      </c>
      <c r="I131" s="3">
        <f t="shared" si="65"/>
        <v>19108.5</v>
      </c>
      <c r="J131" s="3">
        <f t="shared" si="65"/>
        <v>70732</v>
      </c>
      <c r="K131" s="3">
        <f t="shared" si="65"/>
        <v>19681</v>
      </c>
      <c r="L131" s="3">
        <f t="shared" si="65"/>
        <v>0</v>
      </c>
      <c r="M131" s="3">
        <f t="shared" si="65"/>
        <v>0</v>
      </c>
      <c r="N131" s="3"/>
    </row>
    <row r="132" spans="1:14">
      <c r="A132" s="181" t="s">
        <v>257</v>
      </c>
      <c r="B132" s="182"/>
      <c r="C132" s="182"/>
      <c r="D132" s="182"/>
      <c r="E132" s="182"/>
      <c r="F132" s="182"/>
      <c r="G132" s="182"/>
      <c r="H132" s="182"/>
      <c r="I132" s="182"/>
      <c r="J132" s="182"/>
      <c r="K132" s="182"/>
      <c r="L132" s="182"/>
      <c r="M132" s="182"/>
      <c r="N132" s="182"/>
    </row>
    <row r="133" spans="1:14">
      <c r="A133" s="181"/>
      <c r="B133" s="182"/>
      <c r="C133" s="182"/>
      <c r="D133" s="182"/>
      <c r="E133" s="182"/>
      <c r="F133" s="182"/>
      <c r="G133" s="182"/>
      <c r="H133" s="182"/>
      <c r="I133" s="182"/>
      <c r="J133" s="182"/>
      <c r="K133" s="182"/>
      <c r="L133" s="182"/>
      <c r="M133" s="182"/>
      <c r="N133" s="182"/>
    </row>
    <row r="134" spans="1:14" ht="24" customHeight="1">
      <c r="A134" s="156" t="s">
        <v>258</v>
      </c>
      <c r="B134" s="155" t="s">
        <v>259</v>
      </c>
      <c r="C134" s="155"/>
      <c r="D134" s="156" t="s">
        <v>222</v>
      </c>
      <c r="E134" s="131" t="s">
        <v>328</v>
      </c>
      <c r="F134" s="3">
        <f t="shared" ref="F134:M134" si="66">SUM(F135:F136)</f>
        <v>149000</v>
      </c>
      <c r="G134" s="3">
        <f t="shared" si="66"/>
        <v>0</v>
      </c>
      <c r="H134" s="3">
        <f t="shared" si="66"/>
        <v>91800</v>
      </c>
      <c r="I134" s="3">
        <f t="shared" si="66"/>
        <v>0</v>
      </c>
      <c r="J134" s="3">
        <f t="shared" si="66"/>
        <v>12200</v>
      </c>
      <c r="K134" s="3">
        <f t="shared" si="66"/>
        <v>0</v>
      </c>
      <c r="L134" s="3">
        <f t="shared" si="66"/>
        <v>45000</v>
      </c>
      <c r="M134" s="3">
        <f t="shared" si="66"/>
        <v>0</v>
      </c>
      <c r="N134" s="3"/>
    </row>
    <row r="135" spans="1:14" ht="24" customHeight="1">
      <c r="A135" s="156"/>
      <c r="B135" s="155"/>
      <c r="C135" s="155"/>
      <c r="D135" s="156"/>
      <c r="E135" s="131">
        <v>2013</v>
      </c>
      <c r="F135" s="3">
        <f t="shared" ref="F135:M136" si="67">F138+F141+F144</f>
        <v>27500</v>
      </c>
      <c r="G135" s="3">
        <f t="shared" si="67"/>
        <v>0</v>
      </c>
      <c r="H135" s="3">
        <f t="shared" si="67"/>
        <v>25000</v>
      </c>
      <c r="I135" s="3">
        <f t="shared" si="67"/>
        <v>0</v>
      </c>
      <c r="J135" s="3">
        <f t="shared" si="67"/>
        <v>2500</v>
      </c>
      <c r="K135" s="3">
        <f t="shared" si="67"/>
        <v>0</v>
      </c>
      <c r="L135" s="3">
        <f t="shared" si="67"/>
        <v>0</v>
      </c>
      <c r="M135" s="3">
        <f t="shared" si="67"/>
        <v>0</v>
      </c>
      <c r="N135" s="3"/>
    </row>
    <row r="136" spans="1:14" ht="45" customHeight="1">
      <c r="A136" s="156"/>
      <c r="B136" s="155"/>
      <c r="C136" s="155"/>
      <c r="D136" s="156"/>
      <c r="E136" s="131">
        <v>2014</v>
      </c>
      <c r="F136" s="3">
        <f t="shared" si="67"/>
        <v>121500</v>
      </c>
      <c r="G136" s="3">
        <f t="shared" si="67"/>
        <v>0</v>
      </c>
      <c r="H136" s="3">
        <f t="shared" si="67"/>
        <v>66800</v>
      </c>
      <c r="I136" s="3">
        <f t="shared" si="67"/>
        <v>0</v>
      </c>
      <c r="J136" s="3">
        <f t="shared" si="67"/>
        <v>9700</v>
      </c>
      <c r="K136" s="3">
        <f t="shared" si="67"/>
        <v>0</v>
      </c>
      <c r="L136" s="3">
        <f t="shared" si="67"/>
        <v>45000</v>
      </c>
      <c r="M136" s="3">
        <f t="shared" si="67"/>
        <v>0</v>
      </c>
      <c r="N136" s="3"/>
    </row>
    <row r="137" spans="1:14" ht="26.25" customHeight="1">
      <c r="A137" s="145" t="s">
        <v>147</v>
      </c>
      <c r="B137" s="172" t="s">
        <v>260</v>
      </c>
      <c r="C137" s="172"/>
      <c r="D137" s="165" t="s">
        <v>261</v>
      </c>
      <c r="E137" s="132" t="s">
        <v>328</v>
      </c>
      <c r="F137" s="138">
        <f t="shared" ref="F137:M137" si="68">SUM(F138:F139)</f>
        <v>55000</v>
      </c>
      <c r="G137" s="138">
        <f t="shared" si="68"/>
        <v>0</v>
      </c>
      <c r="H137" s="138">
        <f t="shared" si="68"/>
        <v>50000</v>
      </c>
      <c r="I137" s="138">
        <f t="shared" si="68"/>
        <v>0</v>
      </c>
      <c r="J137" s="138">
        <f t="shared" si="68"/>
        <v>5000</v>
      </c>
      <c r="K137" s="138">
        <f t="shared" si="68"/>
        <v>0</v>
      </c>
      <c r="L137" s="138">
        <f t="shared" si="68"/>
        <v>0</v>
      </c>
      <c r="M137" s="138">
        <f t="shared" si="68"/>
        <v>0</v>
      </c>
      <c r="N137" s="138"/>
    </row>
    <row r="138" spans="1:14" ht="102" customHeight="1">
      <c r="A138" s="145"/>
      <c r="B138" s="172"/>
      <c r="C138" s="172"/>
      <c r="D138" s="165"/>
      <c r="E138" s="132">
        <v>2013</v>
      </c>
      <c r="F138" s="7">
        <f>H138+J138+L138</f>
        <v>27500</v>
      </c>
      <c r="G138" s="138">
        <f>I138+K138+M138</f>
        <v>0</v>
      </c>
      <c r="H138" s="138">
        <v>25000</v>
      </c>
      <c r="I138" s="138">
        <v>0</v>
      </c>
      <c r="J138" s="138">
        <v>2500</v>
      </c>
      <c r="K138" s="138">
        <v>0</v>
      </c>
      <c r="L138" s="138">
        <v>0</v>
      </c>
      <c r="M138" s="138">
        <v>0</v>
      </c>
      <c r="N138" s="99" t="s">
        <v>895</v>
      </c>
    </row>
    <row r="139" spans="1:14" ht="156.75" customHeight="1">
      <c r="A139" s="145"/>
      <c r="B139" s="172"/>
      <c r="C139" s="172"/>
      <c r="D139" s="165"/>
      <c r="E139" s="132">
        <v>2014</v>
      </c>
      <c r="F139" s="7">
        <f>H139+J139+L139</f>
        <v>27500</v>
      </c>
      <c r="G139" s="138">
        <f>I139+K139+M139</f>
        <v>0</v>
      </c>
      <c r="H139" s="138">
        <v>25000</v>
      </c>
      <c r="I139" s="138">
        <v>0</v>
      </c>
      <c r="J139" s="138">
        <v>2500</v>
      </c>
      <c r="K139" s="138">
        <v>0</v>
      </c>
      <c r="L139" s="138">
        <v>0</v>
      </c>
      <c r="M139" s="138">
        <v>0</v>
      </c>
      <c r="N139" s="99" t="s">
        <v>847</v>
      </c>
    </row>
    <row r="140" spans="1:14" ht="21.75" customHeight="1">
      <c r="A140" s="145" t="s">
        <v>148</v>
      </c>
      <c r="B140" s="172" t="s">
        <v>262</v>
      </c>
      <c r="C140" s="172"/>
      <c r="D140" s="152" t="s">
        <v>263</v>
      </c>
      <c r="E140" s="132" t="s">
        <v>328</v>
      </c>
      <c r="F140" s="138">
        <f t="shared" ref="F140:M140" si="69">SUM(F141:F142)</f>
        <v>50000</v>
      </c>
      <c r="G140" s="138">
        <f t="shared" si="69"/>
        <v>0</v>
      </c>
      <c r="H140" s="138">
        <f t="shared" si="69"/>
        <v>0</v>
      </c>
      <c r="I140" s="138">
        <f t="shared" si="69"/>
        <v>0</v>
      </c>
      <c r="J140" s="138">
        <f t="shared" si="69"/>
        <v>5000</v>
      </c>
      <c r="K140" s="138">
        <f t="shared" si="69"/>
        <v>0</v>
      </c>
      <c r="L140" s="138">
        <f t="shared" si="69"/>
        <v>45000</v>
      </c>
      <c r="M140" s="138">
        <f t="shared" si="69"/>
        <v>0</v>
      </c>
      <c r="N140" s="138"/>
    </row>
    <row r="141" spans="1:14" ht="21.75" customHeight="1">
      <c r="A141" s="145"/>
      <c r="B141" s="172"/>
      <c r="C141" s="172"/>
      <c r="D141" s="168"/>
      <c r="E141" s="132">
        <v>2013</v>
      </c>
      <c r="F141" s="7">
        <f>H141+J141+L141</f>
        <v>0</v>
      </c>
      <c r="G141" s="138">
        <f>I141+K141+M141</f>
        <v>0</v>
      </c>
      <c r="H141" s="138">
        <v>0</v>
      </c>
      <c r="I141" s="138">
        <v>0</v>
      </c>
      <c r="J141" s="138">
        <v>0</v>
      </c>
      <c r="K141" s="138">
        <v>0</v>
      </c>
      <c r="L141" s="138">
        <v>0</v>
      </c>
      <c r="M141" s="138">
        <v>0</v>
      </c>
      <c r="N141" s="138"/>
    </row>
    <row r="142" spans="1:14" ht="169.5" customHeight="1">
      <c r="A142" s="145"/>
      <c r="B142" s="172"/>
      <c r="C142" s="172"/>
      <c r="D142" s="187"/>
      <c r="E142" s="132">
        <v>2014</v>
      </c>
      <c r="F142" s="7">
        <f>H142+J142+L142</f>
        <v>50000</v>
      </c>
      <c r="G142" s="138">
        <f>I142+K142+M142</f>
        <v>0</v>
      </c>
      <c r="H142" s="138">
        <v>0</v>
      </c>
      <c r="I142" s="138">
        <v>0</v>
      </c>
      <c r="J142" s="138">
        <v>5000</v>
      </c>
      <c r="K142" s="138">
        <v>0</v>
      </c>
      <c r="L142" s="138">
        <v>45000</v>
      </c>
      <c r="M142" s="138">
        <v>0</v>
      </c>
      <c r="N142" s="99" t="s">
        <v>842</v>
      </c>
    </row>
    <row r="143" spans="1:14" ht="22.5" customHeight="1">
      <c r="A143" s="145" t="s">
        <v>149</v>
      </c>
      <c r="B143" s="172" t="s">
        <v>264</v>
      </c>
      <c r="C143" s="172"/>
      <c r="D143" s="165" t="s">
        <v>263</v>
      </c>
      <c r="E143" s="132" t="s">
        <v>328</v>
      </c>
      <c r="F143" s="138">
        <f t="shared" ref="F143:M143" si="70">SUM(F144:F145)</f>
        <v>44000</v>
      </c>
      <c r="G143" s="138">
        <f t="shared" si="70"/>
        <v>0</v>
      </c>
      <c r="H143" s="138">
        <f t="shared" si="70"/>
        <v>41800</v>
      </c>
      <c r="I143" s="138">
        <f t="shared" si="70"/>
        <v>0</v>
      </c>
      <c r="J143" s="138">
        <f t="shared" si="70"/>
        <v>2200</v>
      </c>
      <c r="K143" s="138">
        <f t="shared" si="70"/>
        <v>0</v>
      </c>
      <c r="L143" s="138">
        <f t="shared" si="70"/>
        <v>0</v>
      </c>
      <c r="M143" s="138">
        <f t="shared" si="70"/>
        <v>0</v>
      </c>
      <c r="N143" s="138"/>
    </row>
    <row r="144" spans="1:14" ht="22.5" customHeight="1">
      <c r="A144" s="145"/>
      <c r="B144" s="172"/>
      <c r="C144" s="172"/>
      <c r="D144" s="165"/>
      <c r="E144" s="132">
        <v>2013</v>
      </c>
      <c r="F144" s="7">
        <f>H144+J144+L144</f>
        <v>0</v>
      </c>
      <c r="G144" s="138">
        <f>I144+K144+M144</f>
        <v>0</v>
      </c>
      <c r="H144" s="138">
        <v>0</v>
      </c>
      <c r="I144" s="138"/>
      <c r="J144" s="138">
        <v>0</v>
      </c>
      <c r="K144" s="138"/>
      <c r="L144" s="138">
        <v>0</v>
      </c>
      <c r="M144" s="138"/>
      <c r="N144" s="138"/>
    </row>
    <row r="145" spans="1:14" ht="166.5" customHeight="1">
      <c r="A145" s="145"/>
      <c r="B145" s="172"/>
      <c r="C145" s="172"/>
      <c r="D145" s="165"/>
      <c r="E145" s="132">
        <v>2014</v>
      </c>
      <c r="F145" s="138">
        <f>SUM(H145:L145)</f>
        <v>44000</v>
      </c>
      <c r="G145" s="138">
        <f>I145+K145+M145</f>
        <v>0</v>
      </c>
      <c r="H145" s="138">
        <v>41800</v>
      </c>
      <c r="I145" s="138">
        <v>0</v>
      </c>
      <c r="J145" s="138">
        <v>2200</v>
      </c>
      <c r="K145" s="138">
        <v>0</v>
      </c>
      <c r="L145" s="138">
        <v>0</v>
      </c>
      <c r="M145" s="138">
        <v>0</v>
      </c>
      <c r="N145" s="99" t="s">
        <v>842</v>
      </c>
    </row>
    <row r="146" spans="1:14" ht="24" customHeight="1">
      <c r="A146" s="156" t="s">
        <v>266</v>
      </c>
      <c r="B146" s="155" t="s">
        <v>267</v>
      </c>
      <c r="C146" s="155"/>
      <c r="D146" s="156" t="s">
        <v>222</v>
      </c>
      <c r="E146" s="131" t="s">
        <v>328</v>
      </c>
      <c r="F146" s="3">
        <f t="shared" ref="F146:M146" si="71">SUM(F147:F148)</f>
        <v>3550</v>
      </c>
      <c r="G146" s="3">
        <f t="shared" si="71"/>
        <v>2920.4</v>
      </c>
      <c r="H146" s="3">
        <f t="shared" si="71"/>
        <v>3000</v>
      </c>
      <c r="I146" s="3">
        <f t="shared" si="71"/>
        <v>0</v>
      </c>
      <c r="J146" s="3">
        <f t="shared" si="71"/>
        <v>550</v>
      </c>
      <c r="K146" s="3">
        <f t="shared" si="71"/>
        <v>2920.4</v>
      </c>
      <c r="L146" s="3">
        <f t="shared" si="71"/>
        <v>0</v>
      </c>
      <c r="M146" s="3">
        <f t="shared" si="71"/>
        <v>0</v>
      </c>
      <c r="N146" s="3"/>
    </row>
    <row r="147" spans="1:14" ht="186.75" customHeight="1">
      <c r="A147" s="156"/>
      <c r="B147" s="155"/>
      <c r="C147" s="155"/>
      <c r="D147" s="156"/>
      <c r="E147" s="131">
        <v>2013</v>
      </c>
      <c r="F147" s="6">
        <f>H147+J147+L147</f>
        <v>250</v>
      </c>
      <c r="G147" s="3">
        <f>I147+K147+M147</f>
        <v>1200</v>
      </c>
      <c r="H147" s="3">
        <v>0</v>
      </c>
      <c r="I147" s="3">
        <v>0</v>
      </c>
      <c r="J147" s="3">
        <v>250</v>
      </c>
      <c r="K147" s="3">
        <v>1200</v>
      </c>
      <c r="L147" s="3">
        <v>0</v>
      </c>
      <c r="M147" s="3">
        <v>0</v>
      </c>
      <c r="N147" s="99" t="s">
        <v>896</v>
      </c>
    </row>
    <row r="148" spans="1:14" ht="249.75" customHeight="1">
      <c r="A148" s="156"/>
      <c r="B148" s="155"/>
      <c r="C148" s="155"/>
      <c r="D148" s="156"/>
      <c r="E148" s="131">
        <v>2014</v>
      </c>
      <c r="F148" s="6">
        <f>H148+J148+L148</f>
        <v>3300</v>
      </c>
      <c r="G148" s="3">
        <f>I148+K148+M148</f>
        <v>1720.4</v>
      </c>
      <c r="H148" s="3">
        <v>3000</v>
      </c>
      <c r="I148" s="3">
        <v>0</v>
      </c>
      <c r="J148" s="3">
        <v>300</v>
      </c>
      <c r="K148" s="3">
        <v>1720.4</v>
      </c>
      <c r="L148" s="3">
        <v>0</v>
      </c>
      <c r="M148" s="3">
        <v>0</v>
      </c>
      <c r="N148" s="99" t="s">
        <v>897</v>
      </c>
    </row>
    <row r="149" spans="1:14" ht="24.75" customHeight="1">
      <c r="A149" s="156" t="s">
        <v>268</v>
      </c>
      <c r="B149" s="155" t="s">
        <v>269</v>
      </c>
      <c r="C149" s="155"/>
      <c r="D149" s="156" t="s">
        <v>222</v>
      </c>
      <c r="E149" s="131" t="s">
        <v>328</v>
      </c>
      <c r="F149" s="3">
        <f t="shared" ref="F149:M149" si="72">SUM(F150:F151)</f>
        <v>5400</v>
      </c>
      <c r="G149" s="3">
        <f t="shared" si="72"/>
        <v>1800</v>
      </c>
      <c r="H149" s="3">
        <f t="shared" si="72"/>
        <v>1800</v>
      </c>
      <c r="I149" s="3">
        <f t="shared" si="72"/>
        <v>0</v>
      </c>
      <c r="J149" s="3">
        <f t="shared" si="72"/>
        <v>3600</v>
      </c>
      <c r="K149" s="3">
        <f t="shared" si="72"/>
        <v>1800</v>
      </c>
      <c r="L149" s="3">
        <f t="shared" si="72"/>
        <v>0</v>
      </c>
      <c r="M149" s="3">
        <f t="shared" si="72"/>
        <v>0</v>
      </c>
      <c r="N149" s="3"/>
    </row>
    <row r="150" spans="1:14" ht="167.25" customHeight="1">
      <c r="A150" s="156"/>
      <c r="B150" s="155"/>
      <c r="C150" s="155"/>
      <c r="D150" s="156"/>
      <c r="E150" s="131">
        <v>2013</v>
      </c>
      <c r="F150" s="6">
        <f>H150+J150+L150</f>
        <v>1800</v>
      </c>
      <c r="G150" s="3">
        <f>I150+K150+M150</f>
        <v>1800</v>
      </c>
      <c r="H150" s="3">
        <v>0</v>
      </c>
      <c r="I150" s="3">
        <v>0</v>
      </c>
      <c r="J150" s="3">
        <v>1800</v>
      </c>
      <c r="K150" s="3">
        <v>1800</v>
      </c>
      <c r="L150" s="3">
        <v>0</v>
      </c>
      <c r="M150" s="3">
        <v>0</v>
      </c>
      <c r="N150" s="105" t="s">
        <v>347</v>
      </c>
    </row>
    <row r="151" spans="1:14" ht="164.25" customHeight="1">
      <c r="A151" s="156"/>
      <c r="B151" s="155"/>
      <c r="C151" s="155"/>
      <c r="D151" s="156"/>
      <c r="E151" s="131">
        <v>2014</v>
      </c>
      <c r="F151" s="6">
        <f>H151+J151+L151</f>
        <v>3600</v>
      </c>
      <c r="G151" s="3">
        <f>I151+K151+M151</f>
        <v>0</v>
      </c>
      <c r="H151" s="3">
        <v>1800</v>
      </c>
      <c r="I151" s="3">
        <v>0</v>
      </c>
      <c r="J151" s="3">
        <v>1800</v>
      </c>
      <c r="K151" s="3">
        <v>0</v>
      </c>
      <c r="L151" s="3">
        <v>0</v>
      </c>
      <c r="M151" s="3">
        <v>0</v>
      </c>
      <c r="N151" s="99" t="s">
        <v>842</v>
      </c>
    </row>
    <row r="152" spans="1:14" ht="20.25" customHeight="1">
      <c r="A152" s="156" t="s">
        <v>270</v>
      </c>
      <c r="B152" s="155" t="s">
        <v>271</v>
      </c>
      <c r="C152" s="155"/>
      <c r="D152" s="156" t="s">
        <v>222</v>
      </c>
      <c r="E152" s="131" t="s">
        <v>328</v>
      </c>
      <c r="F152" s="3">
        <f t="shared" ref="F152:M152" si="73">SUM(F153:F154)</f>
        <v>1454</v>
      </c>
      <c r="G152" s="3">
        <f t="shared" si="73"/>
        <v>2527</v>
      </c>
      <c r="H152" s="3">
        <f t="shared" si="73"/>
        <v>1158</v>
      </c>
      <c r="I152" s="3">
        <f t="shared" si="73"/>
        <v>0</v>
      </c>
      <c r="J152" s="3">
        <f t="shared" si="73"/>
        <v>296</v>
      </c>
      <c r="K152" s="3">
        <f t="shared" si="73"/>
        <v>2527</v>
      </c>
      <c r="L152" s="3">
        <f t="shared" si="73"/>
        <v>0</v>
      </c>
      <c r="M152" s="3">
        <f t="shared" si="73"/>
        <v>0</v>
      </c>
      <c r="N152" s="3"/>
    </row>
    <row r="153" spans="1:14" ht="162.75" customHeight="1">
      <c r="A153" s="156"/>
      <c r="B153" s="155"/>
      <c r="C153" s="155"/>
      <c r="D153" s="156"/>
      <c r="E153" s="131">
        <v>2013</v>
      </c>
      <c r="F153" s="6">
        <f>H153+J153+L153</f>
        <v>727</v>
      </c>
      <c r="G153" s="3">
        <f>I153+K153+M153</f>
        <v>1800</v>
      </c>
      <c r="H153" s="3">
        <v>579</v>
      </c>
      <c r="I153" s="3">
        <v>0</v>
      </c>
      <c r="J153" s="3">
        <v>148</v>
      </c>
      <c r="K153" s="3">
        <v>1800</v>
      </c>
      <c r="L153" s="3">
        <v>0</v>
      </c>
      <c r="M153" s="3">
        <v>0</v>
      </c>
      <c r="N153" s="105" t="s">
        <v>347</v>
      </c>
    </row>
    <row r="154" spans="1:14" ht="134.25" customHeight="1">
      <c r="A154" s="156"/>
      <c r="B154" s="155"/>
      <c r="C154" s="155"/>
      <c r="D154" s="156"/>
      <c r="E154" s="131">
        <v>2014</v>
      </c>
      <c r="F154" s="6">
        <f>H154+J154+L154</f>
        <v>727</v>
      </c>
      <c r="G154" s="3">
        <f>I154+K154+M154</f>
        <v>727</v>
      </c>
      <c r="H154" s="3">
        <v>579</v>
      </c>
      <c r="I154" s="3">
        <v>0</v>
      </c>
      <c r="J154" s="3">
        <v>148</v>
      </c>
      <c r="K154" s="3">
        <v>727</v>
      </c>
      <c r="L154" s="3">
        <v>0</v>
      </c>
      <c r="M154" s="3">
        <v>0</v>
      </c>
      <c r="N154" s="105" t="s">
        <v>898</v>
      </c>
    </row>
    <row r="155" spans="1:14" ht="23.25" customHeight="1">
      <c r="A155" s="165"/>
      <c r="B155" s="155" t="s">
        <v>150</v>
      </c>
      <c r="C155" s="155"/>
      <c r="D155" s="156"/>
      <c r="E155" s="131" t="s">
        <v>328</v>
      </c>
      <c r="F155" s="3">
        <f t="shared" ref="F155:M155" si="74">SUM(F156:F157)</f>
        <v>159404</v>
      </c>
      <c r="G155" s="3">
        <f t="shared" si="74"/>
        <v>7247.4</v>
      </c>
      <c r="H155" s="3">
        <f t="shared" si="74"/>
        <v>97758</v>
      </c>
      <c r="I155" s="3">
        <f t="shared" si="74"/>
        <v>0</v>
      </c>
      <c r="J155" s="3">
        <f t="shared" si="74"/>
        <v>16646</v>
      </c>
      <c r="K155" s="3">
        <f t="shared" si="74"/>
        <v>7247.4</v>
      </c>
      <c r="L155" s="3">
        <f t="shared" si="74"/>
        <v>45000</v>
      </c>
      <c r="M155" s="3">
        <f t="shared" si="74"/>
        <v>0</v>
      </c>
      <c r="N155" s="3"/>
    </row>
    <row r="156" spans="1:14" ht="23.25" customHeight="1">
      <c r="A156" s="165"/>
      <c r="B156" s="155"/>
      <c r="C156" s="155"/>
      <c r="D156" s="156"/>
      <c r="E156" s="131">
        <v>2013</v>
      </c>
      <c r="F156" s="3">
        <f>F135+F147+F150+F153</f>
        <v>30277</v>
      </c>
      <c r="G156" s="3">
        <f t="shared" ref="G156:M156" si="75">G135+G147+G150+G153</f>
        <v>4800</v>
      </c>
      <c r="H156" s="3">
        <f t="shared" si="75"/>
        <v>25579</v>
      </c>
      <c r="I156" s="3">
        <f t="shared" si="75"/>
        <v>0</v>
      </c>
      <c r="J156" s="3">
        <f t="shared" si="75"/>
        <v>4698</v>
      </c>
      <c r="K156" s="3">
        <f t="shared" si="75"/>
        <v>4800</v>
      </c>
      <c r="L156" s="3">
        <f t="shared" si="75"/>
        <v>0</v>
      </c>
      <c r="M156" s="3">
        <f t="shared" si="75"/>
        <v>0</v>
      </c>
      <c r="N156" s="3"/>
    </row>
    <row r="157" spans="1:14" ht="23.25" customHeight="1">
      <c r="A157" s="165"/>
      <c r="B157" s="155"/>
      <c r="C157" s="155"/>
      <c r="D157" s="156"/>
      <c r="E157" s="131">
        <v>2014</v>
      </c>
      <c r="F157" s="3">
        <f>F136+F148+F151+F154</f>
        <v>129127</v>
      </c>
      <c r="G157" s="3">
        <f t="shared" ref="G157:M157" si="76">G136+G148+G151+G154</f>
        <v>2447.4</v>
      </c>
      <c r="H157" s="3">
        <f t="shared" si="76"/>
        <v>72179</v>
      </c>
      <c r="I157" s="3">
        <f t="shared" si="76"/>
        <v>0</v>
      </c>
      <c r="J157" s="3">
        <f t="shared" si="76"/>
        <v>11948</v>
      </c>
      <c r="K157" s="3">
        <f t="shared" si="76"/>
        <v>2447.4</v>
      </c>
      <c r="L157" s="3">
        <f t="shared" si="76"/>
        <v>45000</v>
      </c>
      <c r="M157" s="3">
        <f t="shared" si="76"/>
        <v>0</v>
      </c>
      <c r="N157" s="3"/>
    </row>
    <row r="158" spans="1:14" ht="24.75" customHeight="1">
      <c r="A158" s="181" t="s">
        <v>272</v>
      </c>
      <c r="B158" s="182"/>
      <c r="C158" s="182"/>
      <c r="D158" s="182"/>
      <c r="E158" s="182"/>
      <c r="F158" s="182"/>
      <c r="G158" s="182"/>
      <c r="H158" s="182"/>
      <c r="I158" s="182"/>
      <c r="J158" s="182"/>
      <c r="K158" s="182"/>
      <c r="L158" s="182"/>
      <c r="M158" s="182"/>
      <c r="N158" s="182"/>
    </row>
    <row r="159" spans="1:14" ht="27" customHeight="1">
      <c r="A159" s="156" t="s">
        <v>273</v>
      </c>
      <c r="B159" s="155" t="s">
        <v>274</v>
      </c>
      <c r="C159" s="155"/>
      <c r="D159" s="156" t="s">
        <v>222</v>
      </c>
      <c r="E159" s="131" t="s">
        <v>328</v>
      </c>
      <c r="F159" s="3">
        <f t="shared" ref="F159:M159" si="77">SUM(F160:F161)</f>
        <v>6332.2</v>
      </c>
      <c r="G159" s="3">
        <f t="shared" si="77"/>
        <v>6480</v>
      </c>
      <c r="H159" s="3">
        <f t="shared" si="77"/>
        <v>0</v>
      </c>
      <c r="I159" s="3">
        <f t="shared" si="77"/>
        <v>0</v>
      </c>
      <c r="J159" s="3">
        <f t="shared" si="77"/>
        <v>6161.7</v>
      </c>
      <c r="K159" s="3">
        <f t="shared" si="77"/>
        <v>4582</v>
      </c>
      <c r="L159" s="3">
        <f t="shared" si="77"/>
        <v>170.5</v>
      </c>
      <c r="M159" s="3">
        <f t="shared" si="77"/>
        <v>1898</v>
      </c>
      <c r="N159" s="3"/>
    </row>
    <row r="160" spans="1:14" ht="27" customHeight="1">
      <c r="A160" s="156"/>
      <c r="B160" s="155"/>
      <c r="C160" s="155"/>
      <c r="D160" s="156"/>
      <c r="E160" s="8">
        <v>2013</v>
      </c>
      <c r="F160" s="3">
        <f>F163+F166+F169+F172</f>
        <v>3052.7</v>
      </c>
      <c r="G160" s="3">
        <f t="shared" ref="G160:M160" si="78">G163+G166+G169+G172</f>
        <v>2919</v>
      </c>
      <c r="H160" s="3">
        <f t="shared" si="78"/>
        <v>0</v>
      </c>
      <c r="I160" s="3">
        <f t="shared" si="78"/>
        <v>0</v>
      </c>
      <c r="J160" s="3">
        <f t="shared" si="78"/>
        <v>2970.7</v>
      </c>
      <c r="K160" s="3">
        <f t="shared" si="78"/>
        <v>1466</v>
      </c>
      <c r="L160" s="3">
        <f t="shared" si="78"/>
        <v>82</v>
      </c>
      <c r="M160" s="3">
        <f t="shared" si="78"/>
        <v>1453</v>
      </c>
      <c r="N160" s="3"/>
    </row>
    <row r="161" spans="1:14" ht="27" customHeight="1">
      <c r="A161" s="156"/>
      <c r="B161" s="155"/>
      <c r="C161" s="155"/>
      <c r="D161" s="156"/>
      <c r="E161" s="8">
        <v>2014</v>
      </c>
      <c r="F161" s="3">
        <f>F164+F167+F170+F173</f>
        <v>3279.5</v>
      </c>
      <c r="G161" s="3">
        <f t="shared" ref="G161:M161" si="79">G164+G167+G170+G173</f>
        <v>3561</v>
      </c>
      <c r="H161" s="3">
        <f t="shared" si="79"/>
        <v>0</v>
      </c>
      <c r="I161" s="3">
        <f t="shared" si="79"/>
        <v>0</v>
      </c>
      <c r="J161" s="3">
        <f t="shared" si="79"/>
        <v>3191</v>
      </c>
      <c r="K161" s="3">
        <f t="shared" si="79"/>
        <v>3116</v>
      </c>
      <c r="L161" s="3">
        <f t="shared" si="79"/>
        <v>88.5</v>
      </c>
      <c r="M161" s="3">
        <f t="shared" si="79"/>
        <v>445</v>
      </c>
      <c r="N161" s="3"/>
    </row>
    <row r="162" spans="1:14" ht="33.75" customHeight="1">
      <c r="A162" s="145" t="s">
        <v>28</v>
      </c>
      <c r="B162" s="172" t="s">
        <v>275</v>
      </c>
      <c r="C162" s="172"/>
      <c r="D162" s="165" t="s">
        <v>222</v>
      </c>
      <c r="E162" s="132" t="s">
        <v>328</v>
      </c>
      <c r="F162" s="138">
        <f t="shared" ref="F162:M162" si="80">SUM(F163:F164)</f>
        <v>1407</v>
      </c>
      <c r="G162" s="138">
        <f t="shared" si="80"/>
        <v>2826</v>
      </c>
      <c r="H162" s="138">
        <f t="shared" si="80"/>
        <v>0</v>
      </c>
      <c r="I162" s="138">
        <f t="shared" si="80"/>
        <v>0</v>
      </c>
      <c r="J162" s="138">
        <f t="shared" si="80"/>
        <v>1407</v>
      </c>
      <c r="K162" s="138">
        <f t="shared" si="80"/>
        <v>1568</v>
      </c>
      <c r="L162" s="138">
        <f t="shared" si="80"/>
        <v>0</v>
      </c>
      <c r="M162" s="138">
        <f t="shared" si="80"/>
        <v>1258</v>
      </c>
      <c r="N162" s="138"/>
    </row>
    <row r="163" spans="1:14" ht="184.5" customHeight="1">
      <c r="A163" s="145"/>
      <c r="B163" s="172"/>
      <c r="C163" s="172"/>
      <c r="D163" s="165"/>
      <c r="E163" s="132">
        <v>2013</v>
      </c>
      <c r="F163" s="7">
        <f t="shared" ref="F163:F173" si="81">H163+J163+L163</f>
        <v>680</v>
      </c>
      <c r="G163" s="138">
        <f>I163+K163+M163</f>
        <v>1905</v>
      </c>
      <c r="H163" s="138">
        <v>0</v>
      </c>
      <c r="I163" s="138">
        <v>0</v>
      </c>
      <c r="J163" s="138">
        <v>680</v>
      </c>
      <c r="K163" s="138">
        <v>647</v>
      </c>
      <c r="L163" s="138">
        <v>0</v>
      </c>
      <c r="M163" s="138">
        <v>1258</v>
      </c>
      <c r="N163" s="99" t="s">
        <v>348</v>
      </c>
    </row>
    <row r="164" spans="1:14" ht="234.75" customHeight="1">
      <c r="A164" s="145"/>
      <c r="B164" s="172"/>
      <c r="C164" s="172"/>
      <c r="D164" s="165"/>
      <c r="E164" s="132">
        <v>2014</v>
      </c>
      <c r="F164" s="7">
        <f t="shared" si="81"/>
        <v>727</v>
      </c>
      <c r="G164" s="106">
        <f>I164+K164+M164</f>
        <v>921</v>
      </c>
      <c r="H164" s="106">
        <v>0</v>
      </c>
      <c r="I164" s="106">
        <v>0</v>
      </c>
      <c r="J164" s="106">
        <v>727</v>
      </c>
      <c r="K164" s="106">
        <v>921</v>
      </c>
      <c r="L164" s="106">
        <v>0</v>
      </c>
      <c r="M164" s="106">
        <v>0</v>
      </c>
      <c r="N164" s="107" t="s">
        <v>394</v>
      </c>
    </row>
    <row r="165" spans="1:14" ht="36" customHeight="1">
      <c r="A165" s="145" t="s">
        <v>29</v>
      </c>
      <c r="B165" s="172" t="s">
        <v>276</v>
      </c>
      <c r="C165" s="172"/>
      <c r="D165" s="165" t="s">
        <v>222</v>
      </c>
      <c r="E165" s="132" t="s">
        <v>328</v>
      </c>
      <c r="F165" s="138">
        <f t="shared" ref="F165:M165" si="82">SUM(F166:F167)</f>
        <v>79</v>
      </c>
      <c r="G165" s="138">
        <f t="shared" si="82"/>
        <v>714</v>
      </c>
      <c r="H165" s="138">
        <f t="shared" si="82"/>
        <v>0</v>
      </c>
      <c r="I165" s="138">
        <f t="shared" si="82"/>
        <v>0</v>
      </c>
      <c r="J165" s="138">
        <f t="shared" si="82"/>
        <v>79</v>
      </c>
      <c r="K165" s="138">
        <f t="shared" si="82"/>
        <v>714</v>
      </c>
      <c r="L165" s="138">
        <f t="shared" si="82"/>
        <v>0</v>
      </c>
      <c r="M165" s="138">
        <f t="shared" si="82"/>
        <v>0</v>
      </c>
      <c r="N165" s="138"/>
    </row>
    <row r="166" spans="1:14" ht="197.25" customHeight="1">
      <c r="A166" s="145"/>
      <c r="B166" s="172"/>
      <c r="C166" s="172"/>
      <c r="D166" s="165"/>
      <c r="E166" s="132">
        <v>2013</v>
      </c>
      <c r="F166" s="7">
        <f t="shared" si="81"/>
        <v>38</v>
      </c>
      <c r="G166" s="7">
        <f>I166+K166+M166</f>
        <v>38</v>
      </c>
      <c r="H166" s="138">
        <v>0</v>
      </c>
      <c r="I166" s="138">
        <v>0</v>
      </c>
      <c r="J166" s="138">
        <v>38</v>
      </c>
      <c r="K166" s="138">
        <v>38</v>
      </c>
      <c r="L166" s="138">
        <v>0</v>
      </c>
      <c r="M166" s="138">
        <v>0</v>
      </c>
      <c r="N166" s="99" t="s">
        <v>349</v>
      </c>
    </row>
    <row r="167" spans="1:14" ht="231" customHeight="1">
      <c r="A167" s="145"/>
      <c r="B167" s="172"/>
      <c r="C167" s="172"/>
      <c r="D167" s="165"/>
      <c r="E167" s="132">
        <v>2014</v>
      </c>
      <c r="F167" s="7">
        <f t="shared" si="81"/>
        <v>41</v>
      </c>
      <c r="G167" s="106">
        <f>I167+K167+M167</f>
        <v>676</v>
      </c>
      <c r="H167" s="106">
        <v>0</v>
      </c>
      <c r="I167" s="106">
        <v>0</v>
      </c>
      <c r="J167" s="106">
        <v>41</v>
      </c>
      <c r="K167" s="106">
        <v>676</v>
      </c>
      <c r="L167" s="106">
        <v>0</v>
      </c>
      <c r="M167" s="106">
        <v>0</v>
      </c>
      <c r="N167" s="107" t="s">
        <v>395</v>
      </c>
    </row>
    <row r="168" spans="1:14" ht="37.5" customHeight="1">
      <c r="A168" s="145" t="s">
        <v>30</v>
      </c>
      <c r="B168" s="172" t="s">
        <v>277</v>
      </c>
      <c r="C168" s="172"/>
      <c r="D168" s="165" t="s">
        <v>222</v>
      </c>
      <c r="E168" s="132" t="s">
        <v>328</v>
      </c>
      <c r="F168" s="138">
        <f t="shared" ref="F168:M168" si="83">SUM(F169:F170)</f>
        <v>270</v>
      </c>
      <c r="G168" s="138">
        <f t="shared" si="83"/>
        <v>260</v>
      </c>
      <c r="H168" s="138">
        <f t="shared" si="83"/>
        <v>0</v>
      </c>
      <c r="I168" s="138">
        <f t="shared" si="83"/>
        <v>0</v>
      </c>
      <c r="J168" s="138">
        <f t="shared" si="83"/>
        <v>270</v>
      </c>
      <c r="K168" s="138">
        <f t="shared" si="83"/>
        <v>260</v>
      </c>
      <c r="L168" s="138">
        <f t="shared" si="83"/>
        <v>0</v>
      </c>
      <c r="M168" s="138">
        <f t="shared" si="83"/>
        <v>0</v>
      </c>
      <c r="N168" s="138"/>
    </row>
    <row r="169" spans="1:14" ht="146.25" customHeight="1">
      <c r="A169" s="145"/>
      <c r="B169" s="172"/>
      <c r="C169" s="172"/>
      <c r="D169" s="165"/>
      <c r="E169" s="132">
        <v>2013</v>
      </c>
      <c r="F169" s="7">
        <f t="shared" si="81"/>
        <v>130</v>
      </c>
      <c r="G169" s="7">
        <f>I169+K169+M169</f>
        <v>130</v>
      </c>
      <c r="H169" s="138">
        <v>0</v>
      </c>
      <c r="I169" s="138">
        <v>0</v>
      </c>
      <c r="J169" s="138">
        <v>130</v>
      </c>
      <c r="K169" s="138">
        <v>130</v>
      </c>
      <c r="L169" s="138">
        <v>0</v>
      </c>
      <c r="M169" s="135">
        <v>0</v>
      </c>
      <c r="N169" s="99" t="s">
        <v>350</v>
      </c>
    </row>
    <row r="170" spans="1:14" ht="75.75" customHeight="1">
      <c r="A170" s="145"/>
      <c r="B170" s="172"/>
      <c r="C170" s="172"/>
      <c r="D170" s="165"/>
      <c r="E170" s="132">
        <v>2014</v>
      </c>
      <c r="F170" s="7">
        <f t="shared" si="81"/>
        <v>140</v>
      </c>
      <c r="G170" s="106">
        <f>I170+K170+M170</f>
        <v>130</v>
      </c>
      <c r="H170" s="106">
        <v>0</v>
      </c>
      <c r="I170" s="106">
        <v>0</v>
      </c>
      <c r="J170" s="106">
        <v>140</v>
      </c>
      <c r="K170" s="106">
        <v>130</v>
      </c>
      <c r="L170" s="106">
        <v>0</v>
      </c>
      <c r="M170" s="106">
        <v>0</v>
      </c>
      <c r="N170" s="107" t="s">
        <v>396</v>
      </c>
    </row>
    <row r="171" spans="1:14" ht="52.5" customHeight="1">
      <c r="A171" s="145" t="s">
        <v>31</v>
      </c>
      <c r="B171" s="172" t="s">
        <v>397</v>
      </c>
      <c r="C171" s="172"/>
      <c r="D171" s="152" t="s">
        <v>222</v>
      </c>
      <c r="E171" s="132" t="s">
        <v>328</v>
      </c>
      <c r="F171" s="138">
        <f t="shared" ref="F171:M171" si="84">SUM(F172:F173)</f>
        <v>4576.2</v>
      </c>
      <c r="G171" s="138">
        <f t="shared" si="84"/>
        <v>2680</v>
      </c>
      <c r="H171" s="138">
        <f t="shared" si="84"/>
        <v>0</v>
      </c>
      <c r="I171" s="138">
        <f t="shared" si="84"/>
        <v>0</v>
      </c>
      <c r="J171" s="138">
        <f t="shared" si="84"/>
        <v>4405.7</v>
      </c>
      <c r="K171" s="138">
        <f t="shared" si="84"/>
        <v>2040</v>
      </c>
      <c r="L171" s="138">
        <f t="shared" si="84"/>
        <v>170.5</v>
      </c>
      <c r="M171" s="138">
        <f t="shared" si="84"/>
        <v>640</v>
      </c>
      <c r="N171" s="138"/>
    </row>
    <row r="172" spans="1:14" ht="92.25" customHeight="1">
      <c r="A172" s="145"/>
      <c r="B172" s="172"/>
      <c r="C172" s="172"/>
      <c r="D172" s="168"/>
      <c r="E172" s="132">
        <v>2013</v>
      </c>
      <c r="F172" s="7">
        <f t="shared" si="81"/>
        <v>2204.6999999999998</v>
      </c>
      <c r="G172" s="7">
        <f>I172+K172+M172</f>
        <v>846</v>
      </c>
      <c r="H172" s="138">
        <v>0</v>
      </c>
      <c r="I172" s="138">
        <v>0</v>
      </c>
      <c r="J172" s="138">
        <v>2122.6999999999998</v>
      </c>
      <c r="K172" s="138">
        <v>651</v>
      </c>
      <c r="L172" s="138">
        <v>82</v>
      </c>
      <c r="M172" s="138">
        <v>195</v>
      </c>
      <c r="N172" s="99" t="s">
        <v>351</v>
      </c>
    </row>
    <row r="173" spans="1:14" ht="200.25" customHeight="1">
      <c r="A173" s="145"/>
      <c r="B173" s="172"/>
      <c r="C173" s="172"/>
      <c r="D173" s="168"/>
      <c r="E173" s="132">
        <v>2014</v>
      </c>
      <c r="F173" s="7">
        <f t="shared" si="81"/>
        <v>2371.5</v>
      </c>
      <c r="G173" s="106">
        <f>I173+K173+M173</f>
        <v>1834</v>
      </c>
      <c r="H173" s="106">
        <v>0</v>
      </c>
      <c r="I173" s="106">
        <v>0</v>
      </c>
      <c r="J173" s="106">
        <v>2283</v>
      </c>
      <c r="K173" s="106">
        <v>1389</v>
      </c>
      <c r="L173" s="106">
        <v>88.5</v>
      </c>
      <c r="M173" s="106">
        <v>445</v>
      </c>
      <c r="N173" s="107" t="s">
        <v>398</v>
      </c>
    </row>
    <row r="174" spans="1:14" ht="25.5" customHeight="1">
      <c r="A174" s="156" t="s">
        <v>278</v>
      </c>
      <c r="B174" s="155" t="s">
        <v>279</v>
      </c>
      <c r="C174" s="155"/>
      <c r="D174" s="156" t="s">
        <v>222</v>
      </c>
      <c r="E174" s="131" t="s">
        <v>328</v>
      </c>
      <c r="F174" s="3">
        <f t="shared" ref="F174:M174" si="85">SUM(F175:F176)</f>
        <v>109485.2</v>
      </c>
      <c r="G174" s="3">
        <f t="shared" si="85"/>
        <v>17777.5</v>
      </c>
      <c r="H174" s="3">
        <f t="shared" si="85"/>
        <v>73294</v>
      </c>
      <c r="I174" s="3">
        <f t="shared" si="85"/>
        <v>10184</v>
      </c>
      <c r="J174" s="3">
        <f t="shared" si="85"/>
        <v>35509</v>
      </c>
      <c r="K174" s="3">
        <f t="shared" si="85"/>
        <v>7051.5</v>
      </c>
      <c r="L174" s="3">
        <f t="shared" si="85"/>
        <v>682.2</v>
      </c>
      <c r="M174" s="3">
        <f t="shared" si="85"/>
        <v>542</v>
      </c>
      <c r="N174" s="3"/>
    </row>
    <row r="175" spans="1:14" ht="25.5" customHeight="1">
      <c r="A175" s="156"/>
      <c r="B175" s="155"/>
      <c r="C175" s="155"/>
      <c r="D175" s="156"/>
      <c r="E175" s="131">
        <v>2013</v>
      </c>
      <c r="F175" s="3">
        <f>F178+F181+F184+F187</f>
        <v>15217.5</v>
      </c>
      <c r="G175" s="3">
        <f t="shared" ref="G175:M175" si="86">G178+G181+G184+G187</f>
        <v>12090</v>
      </c>
      <c r="H175" s="3">
        <f t="shared" si="86"/>
        <v>10294</v>
      </c>
      <c r="I175" s="3">
        <f t="shared" si="86"/>
        <v>7584</v>
      </c>
      <c r="J175" s="3">
        <f t="shared" si="86"/>
        <v>4595.5</v>
      </c>
      <c r="K175" s="3">
        <f t="shared" si="86"/>
        <v>4292</v>
      </c>
      <c r="L175" s="3">
        <f t="shared" si="86"/>
        <v>328</v>
      </c>
      <c r="M175" s="3">
        <f t="shared" si="86"/>
        <v>214</v>
      </c>
      <c r="N175" s="3"/>
    </row>
    <row r="176" spans="1:14" ht="73.5" customHeight="1">
      <c r="A176" s="156"/>
      <c r="B176" s="155"/>
      <c r="C176" s="155"/>
      <c r="D176" s="156"/>
      <c r="E176" s="131">
        <v>2014</v>
      </c>
      <c r="F176" s="3">
        <f>F179+F182+F185+F188</f>
        <v>94267.7</v>
      </c>
      <c r="G176" s="3">
        <f t="shared" ref="G176:M176" si="87">G179+G182+G185+G188</f>
        <v>5687.5</v>
      </c>
      <c r="H176" s="3">
        <f t="shared" si="87"/>
        <v>63000</v>
      </c>
      <c r="I176" s="3">
        <f t="shared" si="87"/>
        <v>2600</v>
      </c>
      <c r="J176" s="3">
        <f t="shared" si="87"/>
        <v>30913.5</v>
      </c>
      <c r="K176" s="3">
        <f t="shared" si="87"/>
        <v>2759.5</v>
      </c>
      <c r="L176" s="3">
        <f t="shared" si="87"/>
        <v>354.2</v>
      </c>
      <c r="M176" s="3">
        <f t="shared" si="87"/>
        <v>328</v>
      </c>
      <c r="N176" s="3"/>
    </row>
    <row r="177" spans="1:14" ht="32.25" customHeight="1">
      <c r="A177" s="145" t="s">
        <v>32</v>
      </c>
      <c r="B177" s="172" t="s">
        <v>280</v>
      </c>
      <c r="C177" s="172"/>
      <c r="D177" s="152" t="s">
        <v>222</v>
      </c>
      <c r="E177" s="132" t="s">
        <v>328</v>
      </c>
      <c r="F177" s="138">
        <f t="shared" ref="F177:M177" si="88">SUM(F178:F179)</f>
        <v>700</v>
      </c>
      <c r="G177" s="138">
        <f t="shared" si="88"/>
        <v>452.5</v>
      </c>
      <c r="H177" s="138">
        <f t="shared" si="88"/>
        <v>0</v>
      </c>
      <c r="I177" s="138">
        <f t="shared" si="88"/>
        <v>0</v>
      </c>
      <c r="J177" s="138">
        <f t="shared" si="88"/>
        <v>700</v>
      </c>
      <c r="K177" s="138">
        <f t="shared" si="88"/>
        <v>452.5</v>
      </c>
      <c r="L177" s="138">
        <f t="shared" si="88"/>
        <v>0</v>
      </c>
      <c r="M177" s="138">
        <f t="shared" si="88"/>
        <v>0</v>
      </c>
      <c r="N177" s="138"/>
    </row>
    <row r="178" spans="1:14" ht="69.75" customHeight="1">
      <c r="A178" s="145"/>
      <c r="B178" s="172"/>
      <c r="C178" s="172"/>
      <c r="D178" s="168"/>
      <c r="E178" s="132">
        <v>2013</v>
      </c>
      <c r="F178" s="7">
        <f>H178+J178+L178</f>
        <v>300</v>
      </c>
      <c r="G178" s="7">
        <f>I178+K178+M178</f>
        <v>354</v>
      </c>
      <c r="H178" s="132">
        <v>0</v>
      </c>
      <c r="I178" s="132">
        <v>0</v>
      </c>
      <c r="J178" s="138">
        <v>300</v>
      </c>
      <c r="K178" s="138">
        <v>354</v>
      </c>
      <c r="L178" s="132">
        <v>0</v>
      </c>
      <c r="M178" s="132">
        <v>0</v>
      </c>
      <c r="N178" s="99" t="s">
        <v>848</v>
      </c>
    </row>
    <row r="179" spans="1:14" ht="98.25" customHeight="1">
      <c r="A179" s="145"/>
      <c r="B179" s="172"/>
      <c r="C179" s="172"/>
      <c r="D179" s="168"/>
      <c r="E179" s="132">
        <v>2014</v>
      </c>
      <c r="F179" s="7">
        <f>H179+J179+L179</f>
        <v>400</v>
      </c>
      <c r="G179" s="106">
        <f>I179+K179+M179</f>
        <v>98.5</v>
      </c>
      <c r="H179" s="108">
        <v>0</v>
      </c>
      <c r="I179" s="108">
        <v>0</v>
      </c>
      <c r="J179" s="106">
        <v>400</v>
      </c>
      <c r="K179" s="106">
        <v>98.5</v>
      </c>
      <c r="L179" s="108">
        <v>0</v>
      </c>
      <c r="M179" s="108">
        <v>0</v>
      </c>
      <c r="N179" s="107" t="s">
        <v>399</v>
      </c>
    </row>
    <row r="180" spans="1:14" ht="31.5" customHeight="1">
      <c r="A180" s="191" t="s">
        <v>33</v>
      </c>
      <c r="B180" s="172" t="s">
        <v>281</v>
      </c>
      <c r="C180" s="172"/>
      <c r="D180" s="152" t="s">
        <v>282</v>
      </c>
      <c r="E180" s="132" t="s">
        <v>328</v>
      </c>
      <c r="F180" s="138">
        <f t="shared" ref="F180:M180" si="89">SUM(F181:F182)</f>
        <v>102894</v>
      </c>
      <c r="G180" s="138">
        <f t="shared" si="89"/>
        <v>14877</v>
      </c>
      <c r="H180" s="138">
        <f t="shared" si="89"/>
        <v>73294</v>
      </c>
      <c r="I180" s="138">
        <f t="shared" si="89"/>
        <v>10123</v>
      </c>
      <c r="J180" s="138">
        <f t="shared" si="89"/>
        <v>29600</v>
      </c>
      <c r="K180" s="138">
        <f t="shared" si="89"/>
        <v>4540</v>
      </c>
      <c r="L180" s="138">
        <f t="shared" si="89"/>
        <v>0</v>
      </c>
      <c r="M180" s="138">
        <f t="shared" si="89"/>
        <v>214</v>
      </c>
      <c r="N180" s="138"/>
    </row>
    <row r="181" spans="1:14" ht="122.25" customHeight="1">
      <c r="A181" s="191"/>
      <c r="B181" s="172"/>
      <c r="C181" s="172"/>
      <c r="D181" s="168"/>
      <c r="E181" s="132">
        <v>2013</v>
      </c>
      <c r="F181" s="7">
        <f>H181+J181+L181</f>
        <v>12794</v>
      </c>
      <c r="G181" s="7">
        <f>I181+K181+M181</f>
        <v>11181</v>
      </c>
      <c r="H181" s="138">
        <v>10294</v>
      </c>
      <c r="I181" s="138">
        <v>7523</v>
      </c>
      <c r="J181" s="138">
        <v>2500</v>
      </c>
      <c r="K181" s="138">
        <v>3444</v>
      </c>
      <c r="L181" s="138">
        <v>0</v>
      </c>
      <c r="M181" s="138">
        <v>214</v>
      </c>
      <c r="N181" s="99" t="s">
        <v>352</v>
      </c>
    </row>
    <row r="182" spans="1:14" ht="292.5" customHeight="1">
      <c r="A182" s="191"/>
      <c r="B182" s="172"/>
      <c r="C182" s="172"/>
      <c r="D182" s="168"/>
      <c r="E182" s="132">
        <v>2014</v>
      </c>
      <c r="F182" s="7">
        <f>H182+J182+L182</f>
        <v>90100</v>
      </c>
      <c r="G182" s="7">
        <f>I182+K182+M182</f>
        <v>3696</v>
      </c>
      <c r="H182" s="106">
        <v>63000</v>
      </c>
      <c r="I182" s="106">
        <v>2600</v>
      </c>
      <c r="J182" s="106">
        <v>27100</v>
      </c>
      <c r="K182" s="106">
        <v>1096</v>
      </c>
      <c r="L182" s="106">
        <v>0</v>
      </c>
      <c r="M182" s="106">
        <v>0</v>
      </c>
      <c r="N182" s="107" t="s">
        <v>400</v>
      </c>
    </row>
    <row r="183" spans="1:14" ht="49.5" customHeight="1">
      <c r="A183" s="191" t="s">
        <v>34</v>
      </c>
      <c r="B183" s="172" t="s">
        <v>283</v>
      </c>
      <c r="C183" s="172"/>
      <c r="D183" s="152" t="s">
        <v>265</v>
      </c>
      <c r="E183" s="132" t="s">
        <v>328</v>
      </c>
      <c r="F183" s="138">
        <f t="shared" ref="F183:M183" si="90">SUM(F184:F185)</f>
        <v>2320</v>
      </c>
      <c r="G183" s="138">
        <f t="shared" si="90"/>
        <v>0</v>
      </c>
      <c r="H183" s="138">
        <f t="shared" si="90"/>
        <v>0</v>
      </c>
      <c r="I183" s="138">
        <f t="shared" si="90"/>
        <v>0</v>
      </c>
      <c r="J183" s="138">
        <f t="shared" si="90"/>
        <v>2320</v>
      </c>
      <c r="K183" s="138">
        <f t="shared" si="90"/>
        <v>0</v>
      </c>
      <c r="L183" s="138">
        <f t="shared" si="90"/>
        <v>0</v>
      </c>
      <c r="M183" s="138">
        <f t="shared" si="90"/>
        <v>0</v>
      </c>
      <c r="N183" s="138"/>
    </row>
    <row r="184" spans="1:14" ht="141" customHeight="1">
      <c r="A184" s="191"/>
      <c r="B184" s="172"/>
      <c r="C184" s="172"/>
      <c r="D184" s="168"/>
      <c r="E184" s="132">
        <v>2013</v>
      </c>
      <c r="F184" s="138">
        <f>H184+J184+L184</f>
        <v>320</v>
      </c>
      <c r="G184" s="7">
        <f>I184+K184+M184</f>
        <v>0</v>
      </c>
      <c r="H184" s="138">
        <v>0</v>
      </c>
      <c r="I184" s="138">
        <v>0</v>
      </c>
      <c r="J184" s="138">
        <v>320</v>
      </c>
      <c r="K184" s="138">
        <v>0</v>
      </c>
      <c r="L184" s="138">
        <v>0</v>
      </c>
      <c r="M184" s="138"/>
      <c r="N184" s="99" t="s">
        <v>353</v>
      </c>
    </row>
    <row r="185" spans="1:14" ht="105" customHeight="1">
      <c r="A185" s="191"/>
      <c r="B185" s="172"/>
      <c r="C185" s="172"/>
      <c r="D185" s="168"/>
      <c r="E185" s="132">
        <v>2014</v>
      </c>
      <c r="F185" s="106">
        <f>H185+J185+L185</f>
        <v>2000</v>
      </c>
      <c r="G185" s="7">
        <f>I185+K185+M185</f>
        <v>0</v>
      </c>
      <c r="H185" s="106">
        <v>0</v>
      </c>
      <c r="I185" s="106">
        <v>0</v>
      </c>
      <c r="J185" s="106">
        <v>2000</v>
      </c>
      <c r="K185" s="106">
        <v>0</v>
      </c>
      <c r="L185" s="106">
        <v>0</v>
      </c>
      <c r="M185" s="106">
        <v>0</v>
      </c>
      <c r="N185" s="109" t="s">
        <v>401</v>
      </c>
    </row>
    <row r="186" spans="1:14" ht="32.25" customHeight="1">
      <c r="A186" s="191" t="s">
        <v>35</v>
      </c>
      <c r="B186" s="146" t="s">
        <v>284</v>
      </c>
      <c r="C186" s="192"/>
      <c r="D186" s="165" t="s">
        <v>222</v>
      </c>
      <c r="E186" s="132" t="s">
        <v>328</v>
      </c>
      <c r="F186" s="138">
        <f t="shared" ref="F186:M186" si="91">SUM(F187:F188)</f>
        <v>3571.2</v>
      </c>
      <c r="G186" s="138">
        <f t="shared" si="91"/>
        <v>2448</v>
      </c>
      <c r="H186" s="138">
        <f t="shared" si="91"/>
        <v>0</v>
      </c>
      <c r="I186" s="138">
        <f t="shared" si="91"/>
        <v>61</v>
      </c>
      <c r="J186" s="138">
        <f t="shared" si="91"/>
        <v>2889</v>
      </c>
      <c r="K186" s="138">
        <f t="shared" si="91"/>
        <v>2059</v>
      </c>
      <c r="L186" s="138">
        <f t="shared" si="91"/>
        <v>682.2</v>
      </c>
      <c r="M186" s="138">
        <f t="shared" si="91"/>
        <v>328</v>
      </c>
      <c r="N186" s="138"/>
    </row>
    <row r="187" spans="1:14" ht="90.75" customHeight="1">
      <c r="A187" s="191"/>
      <c r="B187" s="193"/>
      <c r="C187" s="194"/>
      <c r="D187" s="165"/>
      <c r="E187" s="132">
        <v>2013</v>
      </c>
      <c r="F187" s="138">
        <f>H187+J187+L187</f>
        <v>1803.5</v>
      </c>
      <c r="G187" s="7">
        <f>I187+K187+M187</f>
        <v>555</v>
      </c>
      <c r="H187" s="138">
        <v>0</v>
      </c>
      <c r="I187" s="138">
        <v>61</v>
      </c>
      <c r="J187" s="138">
        <v>1475.5</v>
      </c>
      <c r="K187" s="138">
        <v>494</v>
      </c>
      <c r="L187" s="138">
        <v>328</v>
      </c>
      <c r="M187" s="138">
        <v>0</v>
      </c>
      <c r="N187" s="99" t="s">
        <v>354</v>
      </c>
    </row>
    <row r="188" spans="1:14" ht="142.5" customHeight="1">
      <c r="A188" s="191"/>
      <c r="B188" s="195"/>
      <c r="C188" s="196"/>
      <c r="D188" s="165"/>
      <c r="E188" s="132">
        <v>2014</v>
      </c>
      <c r="F188" s="138">
        <f>H188+J188+L188</f>
        <v>1767.7</v>
      </c>
      <c r="G188" s="7">
        <f>I188+K188+M188</f>
        <v>1893</v>
      </c>
      <c r="H188" s="138">
        <v>0</v>
      </c>
      <c r="I188" s="138">
        <v>0</v>
      </c>
      <c r="J188" s="138">
        <v>1413.5</v>
      </c>
      <c r="K188" s="138">
        <v>1565</v>
      </c>
      <c r="L188" s="138">
        <v>354.2</v>
      </c>
      <c r="M188" s="138">
        <v>328</v>
      </c>
      <c r="N188" s="99" t="s">
        <v>849</v>
      </c>
    </row>
    <row r="189" spans="1:14" ht="29.25" customHeight="1">
      <c r="A189" s="156" t="s">
        <v>285</v>
      </c>
      <c r="B189" s="155" t="s">
        <v>286</v>
      </c>
      <c r="C189" s="155"/>
      <c r="D189" s="156" t="s">
        <v>222</v>
      </c>
      <c r="E189" s="131" t="s">
        <v>328</v>
      </c>
      <c r="F189" s="3">
        <f t="shared" ref="F189:M189" si="92">SUM(F190:F191)</f>
        <v>7065</v>
      </c>
      <c r="G189" s="3">
        <f t="shared" si="92"/>
        <v>1014</v>
      </c>
      <c r="H189" s="3">
        <f t="shared" si="92"/>
        <v>0</v>
      </c>
      <c r="I189" s="3">
        <f t="shared" si="92"/>
        <v>0</v>
      </c>
      <c r="J189" s="3">
        <f t="shared" si="92"/>
        <v>5208</v>
      </c>
      <c r="K189" s="3">
        <f t="shared" si="92"/>
        <v>820</v>
      </c>
      <c r="L189" s="3">
        <f t="shared" si="92"/>
        <v>918</v>
      </c>
      <c r="M189" s="3">
        <f t="shared" si="92"/>
        <v>194</v>
      </c>
      <c r="N189" s="3"/>
    </row>
    <row r="190" spans="1:14" ht="29.25" customHeight="1">
      <c r="A190" s="156"/>
      <c r="B190" s="155"/>
      <c r="C190" s="155"/>
      <c r="D190" s="156"/>
      <c r="E190" s="131">
        <v>2013</v>
      </c>
      <c r="F190" s="3">
        <f>F193+F196+F199</f>
        <v>999</v>
      </c>
      <c r="G190" s="3">
        <f t="shared" ref="G190:M190" si="93">G193+G199</f>
        <v>60</v>
      </c>
      <c r="H190" s="3">
        <f t="shared" si="93"/>
        <v>0</v>
      </c>
      <c r="I190" s="3">
        <f t="shared" si="93"/>
        <v>0</v>
      </c>
      <c r="J190" s="3">
        <f t="shared" si="93"/>
        <v>60</v>
      </c>
      <c r="K190" s="3">
        <f t="shared" si="93"/>
        <v>60</v>
      </c>
      <c r="L190" s="3">
        <f t="shared" si="93"/>
        <v>0</v>
      </c>
      <c r="M190" s="3">
        <f t="shared" si="93"/>
        <v>0</v>
      </c>
      <c r="N190" s="3"/>
    </row>
    <row r="191" spans="1:14" ht="29.25" customHeight="1">
      <c r="A191" s="156"/>
      <c r="B191" s="155"/>
      <c r="C191" s="155"/>
      <c r="D191" s="156"/>
      <c r="E191" s="131">
        <v>2014</v>
      </c>
      <c r="F191" s="3">
        <f>F194+F197+F200</f>
        <v>6066</v>
      </c>
      <c r="G191" s="3">
        <f t="shared" ref="G191:M191" si="94">G194+G197+G200</f>
        <v>954</v>
      </c>
      <c r="H191" s="3">
        <f t="shared" si="94"/>
        <v>0</v>
      </c>
      <c r="I191" s="3">
        <f t="shared" si="94"/>
        <v>0</v>
      </c>
      <c r="J191" s="3">
        <f t="shared" si="94"/>
        <v>5148</v>
      </c>
      <c r="K191" s="3">
        <f t="shared" si="94"/>
        <v>760</v>
      </c>
      <c r="L191" s="3">
        <f t="shared" si="94"/>
        <v>918</v>
      </c>
      <c r="M191" s="3">
        <f t="shared" si="94"/>
        <v>194</v>
      </c>
      <c r="N191" s="3"/>
    </row>
    <row r="192" spans="1:14" ht="28.5" customHeight="1">
      <c r="A192" s="145" t="s">
        <v>36</v>
      </c>
      <c r="B192" s="172" t="s">
        <v>287</v>
      </c>
      <c r="C192" s="172"/>
      <c r="D192" s="165" t="s">
        <v>265</v>
      </c>
      <c r="E192" s="132" t="s">
        <v>328</v>
      </c>
      <c r="F192" s="138">
        <f t="shared" ref="F192:M192" si="95">SUM(F193:F194)</f>
        <v>5000</v>
      </c>
      <c r="G192" s="138">
        <f t="shared" si="95"/>
        <v>0</v>
      </c>
      <c r="H192" s="138">
        <f t="shared" si="95"/>
        <v>0</v>
      </c>
      <c r="I192" s="138">
        <f t="shared" si="95"/>
        <v>0</v>
      </c>
      <c r="J192" s="138">
        <f t="shared" si="95"/>
        <v>5000</v>
      </c>
      <c r="K192" s="138">
        <f t="shared" si="95"/>
        <v>0</v>
      </c>
      <c r="L192" s="138">
        <f t="shared" si="95"/>
        <v>0</v>
      </c>
      <c r="M192" s="138">
        <f t="shared" si="95"/>
        <v>0</v>
      </c>
      <c r="N192" s="138"/>
    </row>
    <row r="193" spans="1:14" ht="27.75" customHeight="1">
      <c r="A193" s="145"/>
      <c r="B193" s="172"/>
      <c r="C193" s="172"/>
      <c r="D193" s="165"/>
      <c r="E193" s="132">
        <v>2013</v>
      </c>
      <c r="F193" s="7">
        <f>H193+J193+L193</f>
        <v>0</v>
      </c>
      <c r="G193" s="7">
        <f>I193+K193+M193</f>
        <v>0</v>
      </c>
      <c r="H193" s="138">
        <v>0</v>
      </c>
      <c r="I193" s="138"/>
      <c r="J193" s="138">
        <v>0</v>
      </c>
      <c r="K193" s="138"/>
      <c r="L193" s="138">
        <v>0</v>
      </c>
      <c r="M193" s="138"/>
      <c r="N193" s="138"/>
    </row>
    <row r="194" spans="1:14" ht="93.75" customHeight="1">
      <c r="A194" s="145"/>
      <c r="B194" s="172"/>
      <c r="C194" s="172"/>
      <c r="D194" s="165"/>
      <c r="E194" s="132">
        <v>2014</v>
      </c>
      <c r="F194" s="7">
        <f>H194+J194+L194</f>
        <v>5000</v>
      </c>
      <c r="G194" s="7">
        <f>I194+K194+M194</f>
        <v>0</v>
      </c>
      <c r="H194" s="106">
        <v>0</v>
      </c>
      <c r="I194" s="106">
        <v>0</v>
      </c>
      <c r="J194" s="106">
        <v>5000</v>
      </c>
      <c r="K194" s="106">
        <v>0</v>
      </c>
      <c r="L194" s="106">
        <v>0</v>
      </c>
      <c r="M194" s="106">
        <v>0</v>
      </c>
      <c r="N194" s="109" t="s">
        <v>402</v>
      </c>
    </row>
    <row r="195" spans="1:14" ht="28.5" customHeight="1">
      <c r="A195" s="145" t="s">
        <v>38</v>
      </c>
      <c r="B195" s="172" t="s">
        <v>40</v>
      </c>
      <c r="C195" s="172"/>
      <c r="D195" s="165" t="s">
        <v>39</v>
      </c>
      <c r="E195" s="132" t="s">
        <v>328</v>
      </c>
      <c r="F195" s="138">
        <f t="shared" ref="F195:M195" si="96">SUM(F196:F197)</f>
        <v>1945</v>
      </c>
      <c r="G195" s="138">
        <f t="shared" si="96"/>
        <v>2008</v>
      </c>
      <c r="H195" s="138">
        <f t="shared" si="96"/>
        <v>0</v>
      </c>
      <c r="I195" s="138">
        <f t="shared" si="96"/>
        <v>847</v>
      </c>
      <c r="J195" s="138">
        <f t="shared" si="96"/>
        <v>170</v>
      </c>
      <c r="K195" s="138">
        <f t="shared" si="96"/>
        <v>700</v>
      </c>
      <c r="L195" s="138">
        <f t="shared" si="96"/>
        <v>1775</v>
      </c>
      <c r="M195" s="138">
        <f t="shared" si="96"/>
        <v>461</v>
      </c>
      <c r="N195" s="138"/>
    </row>
    <row r="196" spans="1:14" ht="321" customHeight="1">
      <c r="A196" s="145"/>
      <c r="B196" s="172"/>
      <c r="C196" s="172"/>
      <c r="D196" s="165"/>
      <c r="E196" s="132">
        <v>2013</v>
      </c>
      <c r="F196" s="7">
        <f>H196+J196+L196</f>
        <v>939</v>
      </c>
      <c r="G196" s="7">
        <f>I196+K196+M196</f>
        <v>1114</v>
      </c>
      <c r="H196" s="138">
        <v>0</v>
      </c>
      <c r="I196" s="138">
        <v>847</v>
      </c>
      <c r="J196" s="138">
        <v>82</v>
      </c>
      <c r="K196" s="138">
        <v>0</v>
      </c>
      <c r="L196" s="138">
        <v>857</v>
      </c>
      <c r="M196" s="138">
        <v>267</v>
      </c>
      <c r="N196" s="99" t="s">
        <v>355</v>
      </c>
    </row>
    <row r="197" spans="1:14" ht="156.75" customHeight="1">
      <c r="A197" s="145"/>
      <c r="B197" s="172"/>
      <c r="C197" s="172"/>
      <c r="D197" s="165"/>
      <c r="E197" s="132">
        <v>2014</v>
      </c>
      <c r="F197" s="7">
        <f>H197+J197+L197</f>
        <v>1006</v>
      </c>
      <c r="G197" s="106">
        <f>I197+K197+M197</f>
        <v>894</v>
      </c>
      <c r="H197" s="106">
        <v>0</v>
      </c>
      <c r="I197" s="106">
        <v>0</v>
      </c>
      <c r="J197" s="106">
        <v>88</v>
      </c>
      <c r="K197" s="106">
        <v>700</v>
      </c>
      <c r="L197" s="106">
        <v>918</v>
      </c>
      <c r="M197" s="106">
        <v>194</v>
      </c>
      <c r="N197" s="109" t="s">
        <v>403</v>
      </c>
    </row>
    <row r="198" spans="1:14" ht="26.25" customHeight="1">
      <c r="A198" s="191" t="s">
        <v>37</v>
      </c>
      <c r="B198" s="172" t="s">
        <v>288</v>
      </c>
      <c r="C198" s="172"/>
      <c r="D198" s="165" t="s">
        <v>222</v>
      </c>
      <c r="E198" s="132" t="s">
        <v>328</v>
      </c>
      <c r="F198" s="138">
        <f t="shared" ref="F198:M198" si="97">SUM(F199:F200)</f>
        <v>120</v>
      </c>
      <c r="G198" s="138">
        <f t="shared" si="97"/>
        <v>120</v>
      </c>
      <c r="H198" s="138">
        <f t="shared" si="97"/>
        <v>0</v>
      </c>
      <c r="I198" s="138">
        <f t="shared" si="97"/>
        <v>0</v>
      </c>
      <c r="J198" s="138">
        <f t="shared" si="97"/>
        <v>120</v>
      </c>
      <c r="K198" s="138">
        <f t="shared" si="97"/>
        <v>120</v>
      </c>
      <c r="L198" s="138">
        <f t="shared" si="97"/>
        <v>0</v>
      </c>
      <c r="M198" s="138">
        <f t="shared" si="97"/>
        <v>0</v>
      </c>
      <c r="N198" s="138"/>
    </row>
    <row r="199" spans="1:14" ht="138.75" customHeight="1">
      <c r="A199" s="191"/>
      <c r="B199" s="172"/>
      <c r="C199" s="172"/>
      <c r="D199" s="165"/>
      <c r="E199" s="132">
        <v>2013</v>
      </c>
      <c r="F199" s="7">
        <f>H199+J199+L199</f>
        <v>60</v>
      </c>
      <c r="G199" s="7">
        <f>I199+K199+M199</f>
        <v>60</v>
      </c>
      <c r="H199" s="138">
        <v>0</v>
      </c>
      <c r="I199" s="138">
        <v>0</v>
      </c>
      <c r="J199" s="138">
        <v>60</v>
      </c>
      <c r="K199" s="138">
        <v>60</v>
      </c>
      <c r="L199" s="138">
        <v>0</v>
      </c>
      <c r="M199" s="138">
        <v>0</v>
      </c>
      <c r="N199" s="99" t="s">
        <v>356</v>
      </c>
    </row>
    <row r="200" spans="1:14" ht="77.25" customHeight="1">
      <c r="A200" s="191"/>
      <c r="B200" s="172"/>
      <c r="C200" s="172"/>
      <c r="D200" s="165"/>
      <c r="E200" s="132">
        <v>2014</v>
      </c>
      <c r="F200" s="7">
        <f>H200+J200+L200</f>
        <v>60</v>
      </c>
      <c r="G200" s="7">
        <f>I200+K200+M200</f>
        <v>60</v>
      </c>
      <c r="H200" s="106">
        <v>0</v>
      </c>
      <c r="I200" s="106">
        <v>0</v>
      </c>
      <c r="J200" s="106">
        <v>60</v>
      </c>
      <c r="K200" s="106">
        <v>60</v>
      </c>
      <c r="L200" s="106">
        <v>0</v>
      </c>
      <c r="M200" s="106">
        <v>0</v>
      </c>
      <c r="N200" s="107" t="s">
        <v>404</v>
      </c>
    </row>
    <row r="201" spans="1:14" ht="29.25" customHeight="1">
      <c r="A201" s="156" t="s">
        <v>289</v>
      </c>
      <c r="B201" s="155" t="s">
        <v>290</v>
      </c>
      <c r="C201" s="155"/>
      <c r="D201" s="156" t="s">
        <v>265</v>
      </c>
      <c r="E201" s="131" t="s">
        <v>328</v>
      </c>
      <c r="F201" s="3">
        <f t="shared" ref="F201:M201" si="98">SUM(F202:F203)</f>
        <v>2500</v>
      </c>
      <c r="G201" s="3">
        <f t="shared" si="98"/>
        <v>160</v>
      </c>
      <c r="H201" s="3">
        <f t="shared" si="98"/>
        <v>0</v>
      </c>
      <c r="I201" s="3">
        <f t="shared" si="98"/>
        <v>0</v>
      </c>
      <c r="J201" s="3">
        <f t="shared" si="98"/>
        <v>0</v>
      </c>
      <c r="K201" s="3">
        <f t="shared" si="98"/>
        <v>0</v>
      </c>
      <c r="L201" s="3">
        <f t="shared" si="98"/>
        <v>2500</v>
      </c>
      <c r="M201" s="3">
        <f t="shared" si="98"/>
        <v>160</v>
      </c>
      <c r="N201" s="138"/>
    </row>
    <row r="202" spans="1:14" ht="36" customHeight="1">
      <c r="A202" s="156"/>
      <c r="B202" s="155"/>
      <c r="C202" s="155"/>
      <c r="D202" s="156"/>
      <c r="E202" s="131">
        <v>2013</v>
      </c>
      <c r="F202" s="6">
        <f>H202+J202+L202</f>
        <v>0</v>
      </c>
      <c r="G202" s="6">
        <f>I202+K202+M202</f>
        <v>0</v>
      </c>
      <c r="H202" s="3">
        <v>0</v>
      </c>
      <c r="I202" s="3">
        <v>0</v>
      </c>
      <c r="J202" s="3">
        <v>0</v>
      </c>
      <c r="K202" s="3">
        <v>0</v>
      </c>
      <c r="L202" s="3">
        <v>0</v>
      </c>
      <c r="M202" s="3">
        <v>0</v>
      </c>
      <c r="N202" s="138"/>
    </row>
    <row r="203" spans="1:14" ht="125.25" customHeight="1">
      <c r="A203" s="156"/>
      <c r="B203" s="155"/>
      <c r="C203" s="155"/>
      <c r="D203" s="156"/>
      <c r="E203" s="131">
        <v>2014</v>
      </c>
      <c r="F203" s="6">
        <f>H203+J203+L203</f>
        <v>2500</v>
      </c>
      <c r="G203" s="6">
        <f>I203+K203+M203</f>
        <v>160</v>
      </c>
      <c r="H203" s="110">
        <v>0</v>
      </c>
      <c r="I203" s="110">
        <v>0</v>
      </c>
      <c r="J203" s="110">
        <v>0</v>
      </c>
      <c r="K203" s="110">
        <v>0</v>
      </c>
      <c r="L203" s="110">
        <v>2500</v>
      </c>
      <c r="M203" s="110">
        <v>160</v>
      </c>
      <c r="N203" s="109" t="s">
        <v>405</v>
      </c>
    </row>
    <row r="204" spans="1:14" ht="30" customHeight="1">
      <c r="A204" s="156" t="s">
        <v>291</v>
      </c>
      <c r="B204" s="155" t="s">
        <v>292</v>
      </c>
      <c r="C204" s="155"/>
      <c r="D204" s="156" t="s">
        <v>293</v>
      </c>
      <c r="E204" s="131" t="s">
        <v>328</v>
      </c>
      <c r="F204" s="3">
        <f t="shared" ref="F204:M204" si="99">SUM(F205:F206)</f>
        <v>550</v>
      </c>
      <c r="G204" s="3">
        <f t="shared" si="99"/>
        <v>393</v>
      </c>
      <c r="H204" s="3">
        <f t="shared" si="99"/>
        <v>0</v>
      </c>
      <c r="I204" s="3">
        <f t="shared" si="99"/>
        <v>0</v>
      </c>
      <c r="J204" s="3">
        <f t="shared" si="99"/>
        <v>113.9</v>
      </c>
      <c r="K204" s="3">
        <f t="shared" si="99"/>
        <v>232</v>
      </c>
      <c r="L204" s="3">
        <f t="shared" si="99"/>
        <v>436.1</v>
      </c>
      <c r="M204" s="3">
        <f t="shared" si="99"/>
        <v>161</v>
      </c>
      <c r="N204" s="3"/>
    </row>
    <row r="205" spans="1:14" ht="77.25" customHeight="1">
      <c r="A205" s="156"/>
      <c r="B205" s="155"/>
      <c r="C205" s="155"/>
      <c r="D205" s="156"/>
      <c r="E205" s="131">
        <v>2013</v>
      </c>
      <c r="F205" s="6">
        <f>H205+J205+L205</f>
        <v>262.7</v>
      </c>
      <c r="G205" s="6">
        <f>I205+K205+M205</f>
        <v>74</v>
      </c>
      <c r="H205" s="3">
        <v>0</v>
      </c>
      <c r="I205" s="3">
        <v>0</v>
      </c>
      <c r="J205" s="3">
        <v>45.2</v>
      </c>
      <c r="K205" s="3">
        <v>21</v>
      </c>
      <c r="L205" s="3">
        <v>217.5</v>
      </c>
      <c r="M205" s="3">
        <v>53</v>
      </c>
      <c r="N205" s="99" t="s">
        <v>357</v>
      </c>
    </row>
    <row r="206" spans="1:14" ht="162" customHeight="1">
      <c r="A206" s="156"/>
      <c r="B206" s="155"/>
      <c r="C206" s="155"/>
      <c r="D206" s="156"/>
      <c r="E206" s="131">
        <v>2014</v>
      </c>
      <c r="F206" s="6">
        <f>H206+J206+L206</f>
        <v>287.3</v>
      </c>
      <c r="G206" s="6">
        <f>I206+K206+M206</f>
        <v>319</v>
      </c>
      <c r="H206" s="110">
        <v>0</v>
      </c>
      <c r="I206" s="110">
        <v>0</v>
      </c>
      <c r="J206" s="110">
        <v>68.7</v>
      </c>
      <c r="K206" s="110">
        <v>211</v>
      </c>
      <c r="L206" s="110">
        <v>218.6</v>
      </c>
      <c r="M206" s="110">
        <v>108</v>
      </c>
      <c r="N206" s="109" t="s">
        <v>406</v>
      </c>
    </row>
    <row r="207" spans="1:14" ht="21.75" customHeight="1">
      <c r="A207" s="156"/>
      <c r="B207" s="155" t="s">
        <v>41</v>
      </c>
      <c r="C207" s="155"/>
      <c r="D207" s="134"/>
      <c r="E207" s="131" t="s">
        <v>328</v>
      </c>
      <c r="F207" s="3">
        <f t="shared" ref="F207:M207" si="100">SUM(F208:F209)</f>
        <v>125932.4</v>
      </c>
      <c r="G207" s="3">
        <f t="shared" si="100"/>
        <v>25824.5</v>
      </c>
      <c r="H207" s="3">
        <f t="shared" si="100"/>
        <v>73294</v>
      </c>
      <c r="I207" s="3">
        <f t="shared" si="100"/>
        <v>10184</v>
      </c>
      <c r="J207" s="3">
        <f t="shared" si="100"/>
        <v>46992.6</v>
      </c>
      <c r="K207" s="3">
        <f t="shared" si="100"/>
        <v>12685.5</v>
      </c>
      <c r="L207" s="3">
        <f t="shared" si="100"/>
        <v>4706.7999999999993</v>
      </c>
      <c r="M207" s="3">
        <f t="shared" si="100"/>
        <v>2955</v>
      </c>
      <c r="N207" s="3"/>
    </row>
    <row r="208" spans="1:14" ht="24.75" customHeight="1">
      <c r="A208" s="156"/>
      <c r="B208" s="155"/>
      <c r="C208" s="155"/>
      <c r="D208" s="134"/>
      <c r="E208" s="131">
        <v>2013</v>
      </c>
      <c r="F208" s="3">
        <f>F160+F175+F190+F202+F205</f>
        <v>19531.900000000001</v>
      </c>
      <c r="G208" s="3">
        <f t="shared" ref="G208:M208" si="101">G160+G175+G190+G202+G205</f>
        <v>15143</v>
      </c>
      <c r="H208" s="3">
        <f t="shared" si="101"/>
        <v>10294</v>
      </c>
      <c r="I208" s="3">
        <f t="shared" si="101"/>
        <v>7584</v>
      </c>
      <c r="J208" s="3">
        <f t="shared" si="101"/>
        <v>7671.4</v>
      </c>
      <c r="K208" s="3">
        <f t="shared" si="101"/>
        <v>5839</v>
      </c>
      <c r="L208" s="3">
        <f t="shared" si="101"/>
        <v>627.5</v>
      </c>
      <c r="M208" s="3">
        <f t="shared" si="101"/>
        <v>1720</v>
      </c>
      <c r="N208" s="3"/>
    </row>
    <row r="209" spans="1:14" ht="22.5" customHeight="1">
      <c r="A209" s="156"/>
      <c r="B209" s="155"/>
      <c r="C209" s="155"/>
      <c r="D209" s="134"/>
      <c r="E209" s="131">
        <v>2014</v>
      </c>
      <c r="F209" s="3">
        <f t="shared" ref="F209:M209" si="102">F161+F176+F191+F203+F206</f>
        <v>106400.5</v>
      </c>
      <c r="G209" s="3">
        <f t="shared" si="102"/>
        <v>10681.5</v>
      </c>
      <c r="H209" s="3">
        <f t="shared" si="102"/>
        <v>63000</v>
      </c>
      <c r="I209" s="3">
        <f t="shared" si="102"/>
        <v>2600</v>
      </c>
      <c r="J209" s="3">
        <f t="shared" si="102"/>
        <v>39321.199999999997</v>
      </c>
      <c r="K209" s="3">
        <f t="shared" si="102"/>
        <v>6846.5</v>
      </c>
      <c r="L209" s="3">
        <f t="shared" si="102"/>
        <v>4079.2999999999997</v>
      </c>
      <c r="M209" s="3">
        <f t="shared" si="102"/>
        <v>1235</v>
      </c>
      <c r="N209" s="3"/>
    </row>
    <row r="210" spans="1:14">
      <c r="A210" s="181" t="s">
        <v>294</v>
      </c>
      <c r="B210" s="182"/>
      <c r="C210" s="182"/>
      <c r="D210" s="182"/>
      <c r="E210" s="182"/>
      <c r="F210" s="182"/>
      <c r="G210" s="182"/>
      <c r="H210" s="182"/>
      <c r="I210" s="182"/>
      <c r="J210" s="182"/>
      <c r="K210" s="182"/>
      <c r="L210" s="182"/>
      <c r="M210" s="182"/>
      <c r="N210" s="182"/>
    </row>
    <row r="211" spans="1:14" ht="29.25" customHeight="1">
      <c r="A211" s="189" t="s">
        <v>295</v>
      </c>
      <c r="B211" s="155" t="s">
        <v>43</v>
      </c>
      <c r="C211" s="155"/>
      <c r="D211" s="189" t="s">
        <v>42</v>
      </c>
      <c r="E211" s="136" t="s">
        <v>328</v>
      </c>
      <c r="F211" s="3">
        <f t="shared" ref="F211:M211" si="103">SUM(F212:F213)</f>
        <v>33196</v>
      </c>
      <c r="G211" s="3">
        <f t="shared" si="103"/>
        <v>21234</v>
      </c>
      <c r="H211" s="3">
        <f t="shared" si="103"/>
        <v>28180</v>
      </c>
      <c r="I211" s="3">
        <f t="shared" si="103"/>
        <v>13301</v>
      </c>
      <c r="J211" s="3">
        <f t="shared" si="103"/>
        <v>5016</v>
      </c>
      <c r="K211" s="3">
        <f t="shared" si="103"/>
        <v>6833</v>
      </c>
      <c r="L211" s="3">
        <f t="shared" si="103"/>
        <v>0</v>
      </c>
      <c r="M211" s="3">
        <f t="shared" si="103"/>
        <v>1100</v>
      </c>
      <c r="N211" s="6"/>
    </row>
    <row r="212" spans="1:14" ht="409.6" customHeight="1">
      <c r="A212" s="190"/>
      <c r="B212" s="155"/>
      <c r="C212" s="155"/>
      <c r="D212" s="190"/>
      <c r="E212" s="131">
        <v>2013</v>
      </c>
      <c r="F212" s="3">
        <f>H212+J212+L212</f>
        <v>16380</v>
      </c>
      <c r="G212" s="3">
        <f>I212+K212+M212</f>
        <v>5664</v>
      </c>
      <c r="H212" s="3">
        <v>13880</v>
      </c>
      <c r="I212" s="3">
        <v>1050</v>
      </c>
      <c r="J212" s="3">
        <v>2500</v>
      </c>
      <c r="K212" s="3">
        <v>4614</v>
      </c>
      <c r="L212" s="3">
        <v>0</v>
      </c>
      <c r="M212" s="3">
        <v>0</v>
      </c>
      <c r="N212" s="123" t="s">
        <v>899</v>
      </c>
    </row>
    <row r="213" spans="1:14" ht="409.6" customHeight="1">
      <c r="A213" s="190"/>
      <c r="B213" s="155"/>
      <c r="C213" s="155"/>
      <c r="D213" s="190"/>
      <c r="E213" s="98">
        <v>2014</v>
      </c>
      <c r="F213" s="3">
        <f>H213+J213+L213</f>
        <v>16816</v>
      </c>
      <c r="G213" s="3">
        <f>I213+K213+M213</f>
        <v>15570</v>
      </c>
      <c r="H213" s="124">
        <v>14300</v>
      </c>
      <c r="I213" s="3">
        <v>12251</v>
      </c>
      <c r="J213" s="124">
        <v>2516</v>
      </c>
      <c r="K213" s="3">
        <v>2219</v>
      </c>
      <c r="L213" s="124">
        <v>0</v>
      </c>
      <c r="M213" s="125">
        <v>1100</v>
      </c>
      <c r="N213" s="126" t="s">
        <v>900</v>
      </c>
    </row>
    <row r="214" spans="1:14" s="4" customFormat="1" ht="31.5" customHeight="1">
      <c r="A214" s="156" t="s">
        <v>296</v>
      </c>
      <c r="B214" s="155" t="s">
        <v>297</v>
      </c>
      <c r="C214" s="155"/>
      <c r="D214" s="156" t="s">
        <v>222</v>
      </c>
      <c r="E214" s="131" t="s">
        <v>328</v>
      </c>
      <c r="F214" s="3">
        <f t="shared" ref="F214:M214" si="104">SUM(F215:F216)</f>
        <v>440250</v>
      </c>
      <c r="G214" s="3">
        <f t="shared" si="104"/>
        <v>13450</v>
      </c>
      <c r="H214" s="3">
        <f t="shared" si="104"/>
        <v>180000</v>
      </c>
      <c r="I214" s="3">
        <f t="shared" si="104"/>
        <v>0</v>
      </c>
      <c r="J214" s="3">
        <f t="shared" si="104"/>
        <v>20000</v>
      </c>
      <c r="K214" s="3">
        <f t="shared" si="104"/>
        <v>0</v>
      </c>
      <c r="L214" s="3">
        <f t="shared" si="104"/>
        <v>240250</v>
      </c>
      <c r="M214" s="3">
        <f t="shared" si="104"/>
        <v>13450</v>
      </c>
      <c r="N214" s="3"/>
    </row>
    <row r="215" spans="1:14" s="4" customFormat="1" ht="31.5" customHeight="1">
      <c r="A215" s="156"/>
      <c r="B215" s="155"/>
      <c r="C215" s="155"/>
      <c r="D215" s="156"/>
      <c r="E215" s="131">
        <v>2013</v>
      </c>
      <c r="F215" s="3">
        <f>F218+F221+F224+F227+F230+F233</f>
        <v>213450</v>
      </c>
      <c r="G215" s="3">
        <f t="shared" ref="G215:M215" si="105">G218+G221+G224+G227+G230+G233</f>
        <v>13450</v>
      </c>
      <c r="H215" s="3">
        <f t="shared" si="105"/>
        <v>90000</v>
      </c>
      <c r="I215" s="3">
        <f t="shared" si="105"/>
        <v>0</v>
      </c>
      <c r="J215" s="3">
        <f t="shared" si="105"/>
        <v>10000</v>
      </c>
      <c r="K215" s="3">
        <f t="shared" si="105"/>
        <v>0</v>
      </c>
      <c r="L215" s="3">
        <f t="shared" si="105"/>
        <v>113450</v>
      </c>
      <c r="M215" s="3">
        <f t="shared" si="105"/>
        <v>13450</v>
      </c>
      <c r="N215" s="3"/>
    </row>
    <row r="216" spans="1:14" s="4" customFormat="1" ht="31.5" customHeight="1">
      <c r="A216" s="156"/>
      <c r="B216" s="155"/>
      <c r="C216" s="155"/>
      <c r="D216" s="156"/>
      <c r="E216" s="131">
        <v>2014</v>
      </c>
      <c r="F216" s="3">
        <f>F219+F222+F225+F228+F231+F234</f>
        <v>226800</v>
      </c>
      <c r="G216" s="3">
        <f t="shared" ref="G216:M216" si="106">G219+G222+G225+G228+G231+G234</f>
        <v>0</v>
      </c>
      <c r="H216" s="3">
        <f t="shared" si="106"/>
        <v>90000</v>
      </c>
      <c r="I216" s="3">
        <f t="shared" si="106"/>
        <v>0</v>
      </c>
      <c r="J216" s="3">
        <f t="shared" si="106"/>
        <v>10000</v>
      </c>
      <c r="K216" s="3">
        <f t="shared" si="106"/>
        <v>0</v>
      </c>
      <c r="L216" s="3">
        <f t="shared" si="106"/>
        <v>126800</v>
      </c>
      <c r="M216" s="3">
        <f t="shared" si="106"/>
        <v>0</v>
      </c>
      <c r="N216" s="3"/>
    </row>
    <row r="217" spans="1:14" ht="29.25" customHeight="1">
      <c r="A217" s="165" t="s">
        <v>298</v>
      </c>
      <c r="B217" s="198" t="s">
        <v>44</v>
      </c>
      <c r="C217" s="198"/>
      <c r="D217" s="197" t="s">
        <v>299</v>
      </c>
      <c r="E217" s="132" t="s">
        <v>328</v>
      </c>
      <c r="F217" s="138">
        <f t="shared" ref="F217:M217" si="107">SUM(F218:F219)</f>
        <v>200000</v>
      </c>
      <c r="G217" s="138">
        <f t="shared" si="107"/>
        <v>0</v>
      </c>
      <c r="H217" s="138">
        <f t="shared" si="107"/>
        <v>0</v>
      </c>
      <c r="I217" s="138">
        <f t="shared" si="107"/>
        <v>0</v>
      </c>
      <c r="J217" s="138">
        <f t="shared" si="107"/>
        <v>0</v>
      </c>
      <c r="K217" s="138">
        <f t="shared" si="107"/>
        <v>0</v>
      </c>
      <c r="L217" s="138">
        <f t="shared" si="107"/>
        <v>200000</v>
      </c>
      <c r="M217" s="138">
        <f t="shared" si="107"/>
        <v>0</v>
      </c>
      <c r="N217" s="138"/>
    </row>
    <row r="218" spans="1:14" ht="56.25" customHeight="1">
      <c r="A218" s="165"/>
      <c r="B218" s="198"/>
      <c r="C218" s="198"/>
      <c r="D218" s="197"/>
      <c r="E218" s="132">
        <v>2013</v>
      </c>
      <c r="F218" s="138">
        <f>H218+J218+L218</f>
        <v>100000</v>
      </c>
      <c r="G218" s="7">
        <f>I218+K218+M218</f>
        <v>0</v>
      </c>
      <c r="H218" s="138">
        <v>0</v>
      </c>
      <c r="I218" s="138">
        <v>0</v>
      </c>
      <c r="J218" s="138">
        <v>0</v>
      </c>
      <c r="K218" s="138">
        <v>0</v>
      </c>
      <c r="L218" s="138">
        <v>100000</v>
      </c>
      <c r="M218" s="138">
        <v>0</v>
      </c>
      <c r="N218" s="127" t="s">
        <v>358</v>
      </c>
    </row>
    <row r="219" spans="1:14" ht="61.5" customHeight="1">
      <c r="A219" s="165"/>
      <c r="B219" s="198"/>
      <c r="C219" s="198"/>
      <c r="D219" s="197"/>
      <c r="E219" s="132">
        <v>2014</v>
      </c>
      <c r="F219" s="138">
        <f>H219+J219+L219</f>
        <v>100000</v>
      </c>
      <c r="G219" s="7">
        <f>I219+K219+M219</f>
        <v>0</v>
      </c>
      <c r="H219" s="138">
        <v>0</v>
      </c>
      <c r="I219" s="138">
        <v>0</v>
      </c>
      <c r="J219" s="138">
        <v>0</v>
      </c>
      <c r="K219" s="138">
        <v>0</v>
      </c>
      <c r="L219" s="138">
        <v>100000</v>
      </c>
      <c r="M219" s="138">
        <v>0</v>
      </c>
      <c r="N219" s="127" t="s">
        <v>358</v>
      </c>
    </row>
    <row r="220" spans="1:14" ht="28.5" customHeight="1">
      <c r="A220" s="165" t="s">
        <v>300</v>
      </c>
      <c r="B220" s="198" t="s">
        <v>45</v>
      </c>
      <c r="C220" s="198"/>
      <c r="D220" s="197" t="s">
        <v>301</v>
      </c>
      <c r="E220" s="132" t="s">
        <v>328</v>
      </c>
      <c r="F220" s="138">
        <f t="shared" ref="F220:M220" si="108">SUM(F221:F222)</f>
        <v>200000</v>
      </c>
      <c r="G220" s="138">
        <f t="shared" si="108"/>
        <v>0</v>
      </c>
      <c r="H220" s="138">
        <f t="shared" si="108"/>
        <v>180000</v>
      </c>
      <c r="I220" s="138">
        <f t="shared" si="108"/>
        <v>0</v>
      </c>
      <c r="J220" s="138">
        <f t="shared" si="108"/>
        <v>20000</v>
      </c>
      <c r="K220" s="138">
        <f t="shared" si="108"/>
        <v>0</v>
      </c>
      <c r="L220" s="138">
        <f t="shared" si="108"/>
        <v>0</v>
      </c>
      <c r="M220" s="138">
        <f t="shared" si="108"/>
        <v>0</v>
      </c>
      <c r="N220" s="138"/>
    </row>
    <row r="221" spans="1:14" ht="64.5" customHeight="1">
      <c r="A221" s="165"/>
      <c r="B221" s="198"/>
      <c r="C221" s="198"/>
      <c r="D221" s="197"/>
      <c r="E221" s="132">
        <v>2013</v>
      </c>
      <c r="F221" s="138">
        <f>H221+J221+L221</f>
        <v>100000</v>
      </c>
      <c r="G221" s="7">
        <f>I221+K221+M221</f>
        <v>0</v>
      </c>
      <c r="H221" s="138">
        <v>90000</v>
      </c>
      <c r="I221" s="138">
        <v>0</v>
      </c>
      <c r="J221" s="138">
        <v>10000</v>
      </c>
      <c r="K221" s="138">
        <v>0</v>
      </c>
      <c r="L221" s="138">
        <v>0</v>
      </c>
      <c r="M221" s="138">
        <v>0</v>
      </c>
      <c r="N221" s="127" t="s">
        <v>359</v>
      </c>
    </row>
    <row r="222" spans="1:14" ht="58.5" customHeight="1">
      <c r="A222" s="165"/>
      <c r="B222" s="198"/>
      <c r="C222" s="198"/>
      <c r="D222" s="197"/>
      <c r="E222" s="132">
        <v>2014</v>
      </c>
      <c r="F222" s="138">
        <f>H222+J222+L222</f>
        <v>100000</v>
      </c>
      <c r="G222" s="7">
        <f>I222+K222+M222</f>
        <v>0</v>
      </c>
      <c r="H222" s="138">
        <v>90000</v>
      </c>
      <c r="I222" s="138">
        <v>0</v>
      </c>
      <c r="J222" s="138">
        <v>10000</v>
      </c>
      <c r="K222" s="138">
        <v>0</v>
      </c>
      <c r="L222" s="138">
        <v>0</v>
      </c>
      <c r="M222" s="138">
        <v>0</v>
      </c>
      <c r="N222" s="127" t="s">
        <v>359</v>
      </c>
    </row>
    <row r="223" spans="1:14" ht="24" customHeight="1">
      <c r="A223" s="187" t="s">
        <v>302</v>
      </c>
      <c r="B223" s="199" t="s">
        <v>303</v>
      </c>
      <c r="C223" s="199"/>
      <c r="D223" s="200" t="s">
        <v>301</v>
      </c>
      <c r="E223" s="132" t="s">
        <v>328</v>
      </c>
      <c r="F223" s="138">
        <f t="shared" ref="F223:M223" si="109">SUM(F224:F225)</f>
        <v>6720</v>
      </c>
      <c r="G223" s="138">
        <f t="shared" si="109"/>
        <v>6720</v>
      </c>
      <c r="H223" s="138">
        <f t="shared" si="109"/>
        <v>0</v>
      </c>
      <c r="I223" s="138">
        <f t="shared" si="109"/>
        <v>0</v>
      </c>
      <c r="J223" s="138">
        <f t="shared" si="109"/>
        <v>0</v>
      </c>
      <c r="K223" s="138">
        <f t="shared" si="109"/>
        <v>0</v>
      </c>
      <c r="L223" s="138">
        <f t="shared" si="109"/>
        <v>6720</v>
      </c>
      <c r="M223" s="138">
        <f t="shared" si="109"/>
        <v>6720</v>
      </c>
      <c r="N223" s="9"/>
    </row>
    <row r="224" spans="1:14" ht="117.75" customHeight="1">
      <c r="A224" s="165"/>
      <c r="B224" s="198"/>
      <c r="C224" s="198"/>
      <c r="D224" s="197"/>
      <c r="E224" s="132">
        <v>2013</v>
      </c>
      <c r="F224" s="138">
        <f>H224+J224+L224</f>
        <v>6720</v>
      </c>
      <c r="G224" s="7">
        <f>I224+K224+M224</f>
        <v>6720</v>
      </c>
      <c r="H224" s="138">
        <v>0</v>
      </c>
      <c r="I224" s="138">
        <v>0</v>
      </c>
      <c r="J224" s="138">
        <v>0</v>
      </c>
      <c r="K224" s="138">
        <v>0</v>
      </c>
      <c r="L224" s="138">
        <v>6720</v>
      </c>
      <c r="M224" s="138">
        <v>6720</v>
      </c>
      <c r="N224" s="128" t="s">
        <v>360</v>
      </c>
    </row>
    <row r="225" spans="1:14" ht="24" customHeight="1">
      <c r="A225" s="165"/>
      <c r="B225" s="198"/>
      <c r="C225" s="198"/>
      <c r="D225" s="197"/>
      <c r="E225" s="132">
        <v>2014</v>
      </c>
      <c r="F225" s="138">
        <f>H225+J225+L225</f>
        <v>0</v>
      </c>
      <c r="G225" s="7">
        <f>I225+K225+M225</f>
        <v>0</v>
      </c>
      <c r="H225" s="138">
        <v>0</v>
      </c>
      <c r="I225" s="138">
        <v>0</v>
      </c>
      <c r="J225" s="138">
        <v>0</v>
      </c>
      <c r="K225" s="138">
        <v>0</v>
      </c>
      <c r="L225" s="138">
        <v>0</v>
      </c>
      <c r="M225" s="138">
        <v>0</v>
      </c>
      <c r="N225" s="138"/>
    </row>
    <row r="226" spans="1:14" ht="22.5" customHeight="1">
      <c r="A226" s="165" t="s">
        <v>304</v>
      </c>
      <c r="B226" s="198" t="s">
        <v>305</v>
      </c>
      <c r="C226" s="198"/>
      <c r="D226" s="197" t="s">
        <v>301</v>
      </c>
      <c r="E226" s="132" t="s">
        <v>328</v>
      </c>
      <c r="F226" s="138">
        <f t="shared" ref="F226:M226" si="110">SUM(F227:F228)</f>
        <v>6730</v>
      </c>
      <c r="G226" s="138">
        <f t="shared" si="110"/>
        <v>6730</v>
      </c>
      <c r="H226" s="138">
        <f t="shared" si="110"/>
        <v>0</v>
      </c>
      <c r="I226" s="138">
        <f t="shared" si="110"/>
        <v>0</v>
      </c>
      <c r="J226" s="138">
        <f t="shared" si="110"/>
        <v>0</v>
      </c>
      <c r="K226" s="138">
        <f t="shared" si="110"/>
        <v>0</v>
      </c>
      <c r="L226" s="138">
        <f t="shared" si="110"/>
        <v>6730</v>
      </c>
      <c r="M226" s="138">
        <f t="shared" si="110"/>
        <v>6730</v>
      </c>
      <c r="N226" s="138"/>
    </row>
    <row r="227" spans="1:14" ht="110.25" customHeight="1">
      <c r="A227" s="165"/>
      <c r="B227" s="198"/>
      <c r="C227" s="198"/>
      <c r="D227" s="197"/>
      <c r="E227" s="132">
        <v>2013</v>
      </c>
      <c r="F227" s="138">
        <f>H227+J227+L227</f>
        <v>6730</v>
      </c>
      <c r="G227" s="7">
        <f>I227+K227+M227</f>
        <v>6730</v>
      </c>
      <c r="H227" s="138">
        <v>0</v>
      </c>
      <c r="I227" s="138">
        <v>0</v>
      </c>
      <c r="J227" s="138">
        <v>0</v>
      </c>
      <c r="K227" s="138">
        <v>0</v>
      </c>
      <c r="L227" s="138">
        <v>6730</v>
      </c>
      <c r="M227" s="138">
        <v>6730</v>
      </c>
      <c r="N227" s="128" t="s">
        <v>360</v>
      </c>
    </row>
    <row r="228" spans="1:14" ht="22.5" customHeight="1">
      <c r="A228" s="165"/>
      <c r="B228" s="198"/>
      <c r="C228" s="198"/>
      <c r="D228" s="197"/>
      <c r="E228" s="132">
        <v>2014</v>
      </c>
      <c r="F228" s="138">
        <f>H228+J228+L228</f>
        <v>0</v>
      </c>
      <c r="G228" s="7">
        <f>I228+K228+M228</f>
        <v>0</v>
      </c>
      <c r="H228" s="138">
        <v>0</v>
      </c>
      <c r="I228" s="138">
        <v>0</v>
      </c>
      <c r="J228" s="138">
        <v>0</v>
      </c>
      <c r="K228" s="138">
        <v>0</v>
      </c>
      <c r="L228" s="138">
        <v>0</v>
      </c>
      <c r="M228" s="138">
        <v>0</v>
      </c>
      <c r="N228" s="138"/>
    </row>
    <row r="229" spans="1:14" ht="24" customHeight="1">
      <c r="A229" s="165" t="s">
        <v>306</v>
      </c>
      <c r="B229" s="198" t="s">
        <v>307</v>
      </c>
      <c r="C229" s="198"/>
      <c r="D229" s="197" t="s">
        <v>308</v>
      </c>
      <c r="E229" s="132" t="s">
        <v>328</v>
      </c>
      <c r="F229" s="138">
        <f t="shared" ref="F229:M229" si="111">SUM(F230:F231)</f>
        <v>11310</v>
      </c>
      <c r="G229" s="138">
        <f t="shared" si="111"/>
        <v>0</v>
      </c>
      <c r="H229" s="138">
        <f t="shared" si="111"/>
        <v>0</v>
      </c>
      <c r="I229" s="138">
        <f t="shared" si="111"/>
        <v>0</v>
      </c>
      <c r="J229" s="138">
        <f t="shared" si="111"/>
        <v>0</v>
      </c>
      <c r="K229" s="138">
        <f t="shared" si="111"/>
        <v>0</v>
      </c>
      <c r="L229" s="138">
        <f t="shared" si="111"/>
        <v>11310</v>
      </c>
      <c r="M229" s="138">
        <f t="shared" si="111"/>
        <v>0</v>
      </c>
      <c r="N229" s="138"/>
    </row>
    <row r="230" spans="1:14" ht="24" customHeight="1">
      <c r="A230" s="165"/>
      <c r="B230" s="198"/>
      <c r="C230" s="198"/>
      <c r="D230" s="197"/>
      <c r="E230" s="132">
        <v>2013</v>
      </c>
      <c r="F230" s="138">
        <f>H230+J230+L230</f>
        <v>0</v>
      </c>
      <c r="G230" s="7">
        <f>I230+K230+M230</f>
        <v>0</v>
      </c>
      <c r="H230" s="138">
        <v>0</v>
      </c>
      <c r="I230" s="138">
        <v>0</v>
      </c>
      <c r="J230" s="138">
        <v>0</v>
      </c>
      <c r="K230" s="138">
        <v>0</v>
      </c>
      <c r="L230" s="138">
        <v>0</v>
      </c>
      <c r="M230" s="138">
        <v>0</v>
      </c>
      <c r="N230" s="138"/>
    </row>
    <row r="231" spans="1:14" ht="81.75" customHeight="1">
      <c r="A231" s="165"/>
      <c r="B231" s="198"/>
      <c r="C231" s="198"/>
      <c r="D231" s="197"/>
      <c r="E231" s="132">
        <v>2014</v>
      </c>
      <c r="F231" s="138">
        <f>H231+J231+L231</f>
        <v>11310</v>
      </c>
      <c r="G231" s="7">
        <f>I231+K231+M231</f>
        <v>0</v>
      </c>
      <c r="H231" s="138">
        <v>0</v>
      </c>
      <c r="I231" s="138">
        <v>0</v>
      </c>
      <c r="J231" s="138">
        <v>0</v>
      </c>
      <c r="K231" s="138">
        <v>0</v>
      </c>
      <c r="L231" s="138">
        <v>11310</v>
      </c>
      <c r="M231" s="138">
        <v>0</v>
      </c>
      <c r="N231" s="97" t="s">
        <v>417</v>
      </c>
    </row>
    <row r="232" spans="1:14" ht="22.5" customHeight="1">
      <c r="A232" s="165" t="s">
        <v>309</v>
      </c>
      <c r="B232" s="198" t="s">
        <v>310</v>
      </c>
      <c r="C232" s="198"/>
      <c r="D232" s="201" t="s">
        <v>308</v>
      </c>
      <c r="E232" s="132" t="s">
        <v>328</v>
      </c>
      <c r="F232" s="138">
        <f t="shared" ref="F232:M232" si="112">SUM(F233:F234)</f>
        <v>15490</v>
      </c>
      <c r="G232" s="138">
        <f t="shared" si="112"/>
        <v>0</v>
      </c>
      <c r="H232" s="138">
        <f t="shared" si="112"/>
        <v>0</v>
      </c>
      <c r="I232" s="138">
        <f t="shared" si="112"/>
        <v>0</v>
      </c>
      <c r="J232" s="138">
        <f t="shared" si="112"/>
        <v>0</v>
      </c>
      <c r="K232" s="138">
        <f t="shared" si="112"/>
        <v>0</v>
      </c>
      <c r="L232" s="138">
        <f t="shared" si="112"/>
        <v>15490</v>
      </c>
      <c r="M232" s="138">
        <f t="shared" si="112"/>
        <v>0</v>
      </c>
      <c r="N232" s="138"/>
    </row>
    <row r="233" spans="1:14" ht="22.5" customHeight="1">
      <c r="A233" s="165"/>
      <c r="B233" s="198"/>
      <c r="C233" s="198"/>
      <c r="D233" s="202"/>
      <c r="E233" s="132">
        <v>2013</v>
      </c>
      <c r="F233" s="138">
        <f>H233+J233+L233</f>
        <v>0</v>
      </c>
      <c r="G233" s="7">
        <f>I233+K233+M233</f>
        <v>0</v>
      </c>
      <c r="H233" s="138">
        <v>0</v>
      </c>
      <c r="I233" s="138">
        <v>0</v>
      </c>
      <c r="J233" s="138">
        <v>0</v>
      </c>
      <c r="K233" s="138">
        <v>0</v>
      </c>
      <c r="L233" s="138">
        <v>0</v>
      </c>
      <c r="M233" s="138">
        <v>0</v>
      </c>
      <c r="N233" s="138"/>
    </row>
    <row r="234" spans="1:14" ht="67.5" customHeight="1">
      <c r="A234" s="165"/>
      <c r="B234" s="198"/>
      <c r="C234" s="198"/>
      <c r="D234" s="200"/>
      <c r="E234" s="132">
        <v>2014</v>
      </c>
      <c r="F234" s="138">
        <f>H234+J234+L234</f>
        <v>15490</v>
      </c>
      <c r="G234" s="7">
        <f>I234+K234+M234</f>
        <v>0</v>
      </c>
      <c r="H234" s="138">
        <v>0</v>
      </c>
      <c r="I234" s="138">
        <v>0</v>
      </c>
      <c r="J234" s="138">
        <v>0</v>
      </c>
      <c r="K234" s="138">
        <v>0</v>
      </c>
      <c r="L234" s="138">
        <v>15490</v>
      </c>
      <c r="M234" s="138">
        <v>0</v>
      </c>
      <c r="N234" s="97" t="s">
        <v>417</v>
      </c>
    </row>
    <row r="235" spans="1:14" ht="19.5" customHeight="1">
      <c r="A235" s="165"/>
      <c r="B235" s="155" t="s">
        <v>311</v>
      </c>
      <c r="C235" s="155"/>
      <c r="D235" s="156"/>
      <c r="E235" s="131" t="s">
        <v>328</v>
      </c>
      <c r="F235" s="3">
        <f t="shared" ref="F235:M235" si="113">SUM(F236:F237)</f>
        <v>473446</v>
      </c>
      <c r="G235" s="3">
        <f t="shared" si="113"/>
        <v>34684</v>
      </c>
      <c r="H235" s="3">
        <f t="shared" si="113"/>
        <v>208180</v>
      </c>
      <c r="I235" s="3">
        <f t="shared" si="113"/>
        <v>13301</v>
      </c>
      <c r="J235" s="3">
        <f t="shared" si="113"/>
        <v>25016</v>
      </c>
      <c r="K235" s="3">
        <f t="shared" si="113"/>
        <v>6833</v>
      </c>
      <c r="L235" s="3">
        <f t="shared" si="113"/>
        <v>240250</v>
      </c>
      <c r="M235" s="3">
        <f t="shared" si="113"/>
        <v>14550</v>
      </c>
      <c r="N235" s="10"/>
    </row>
    <row r="236" spans="1:14">
      <c r="A236" s="165"/>
      <c r="B236" s="155"/>
      <c r="C236" s="155"/>
      <c r="D236" s="156"/>
      <c r="E236" s="131">
        <v>2013</v>
      </c>
      <c r="F236" s="10">
        <f>F212+F215</f>
        <v>229830</v>
      </c>
      <c r="G236" s="10">
        <f t="shared" ref="G236:M236" si="114">G212+G215</f>
        <v>19114</v>
      </c>
      <c r="H236" s="10">
        <f t="shared" si="114"/>
        <v>103880</v>
      </c>
      <c r="I236" s="10">
        <f t="shared" si="114"/>
        <v>1050</v>
      </c>
      <c r="J236" s="10">
        <f t="shared" si="114"/>
        <v>12500</v>
      </c>
      <c r="K236" s="10">
        <f t="shared" si="114"/>
        <v>4614</v>
      </c>
      <c r="L236" s="10">
        <f t="shared" si="114"/>
        <v>113450</v>
      </c>
      <c r="M236" s="10">
        <f t="shared" si="114"/>
        <v>13450</v>
      </c>
      <c r="N236" s="10"/>
    </row>
    <row r="237" spans="1:14">
      <c r="A237" s="165"/>
      <c r="B237" s="155"/>
      <c r="C237" s="155"/>
      <c r="D237" s="156"/>
      <c r="E237" s="131">
        <v>2014</v>
      </c>
      <c r="F237" s="10">
        <f>F213+F216</f>
        <v>243616</v>
      </c>
      <c r="G237" s="10">
        <f t="shared" ref="G237:M237" si="115">G213+G216</f>
        <v>15570</v>
      </c>
      <c r="H237" s="10">
        <f t="shared" si="115"/>
        <v>104300</v>
      </c>
      <c r="I237" s="10">
        <f t="shared" si="115"/>
        <v>12251</v>
      </c>
      <c r="J237" s="10">
        <f t="shared" si="115"/>
        <v>12516</v>
      </c>
      <c r="K237" s="10">
        <f t="shared" si="115"/>
        <v>2219</v>
      </c>
      <c r="L237" s="10">
        <f t="shared" si="115"/>
        <v>126800</v>
      </c>
      <c r="M237" s="10">
        <f t="shared" si="115"/>
        <v>1100</v>
      </c>
      <c r="N237" s="10"/>
    </row>
    <row r="238" spans="1:14" ht="19.5" thickBot="1">
      <c r="A238" s="204" t="s">
        <v>312</v>
      </c>
      <c r="B238" s="205"/>
      <c r="C238" s="205"/>
      <c r="D238" s="205"/>
      <c r="E238" s="205"/>
      <c r="F238" s="205"/>
      <c r="G238" s="205"/>
      <c r="H238" s="205"/>
      <c r="I238" s="205"/>
      <c r="J238" s="205"/>
      <c r="K238" s="205"/>
      <c r="L238" s="205"/>
      <c r="M238" s="205"/>
      <c r="N238" s="205"/>
    </row>
    <row r="239" spans="1:14">
      <c r="A239" s="206" t="s">
        <v>313</v>
      </c>
      <c r="B239" s="207"/>
      <c r="C239" s="207"/>
      <c r="D239" s="207"/>
      <c r="E239" s="207"/>
      <c r="F239" s="207"/>
      <c r="G239" s="207"/>
      <c r="H239" s="207"/>
      <c r="I239" s="207"/>
      <c r="J239" s="207"/>
      <c r="K239" s="207"/>
      <c r="L239" s="207"/>
      <c r="M239" s="207"/>
      <c r="N239" s="207"/>
    </row>
    <row r="240" spans="1:14" ht="37.5" customHeight="1">
      <c r="A240" s="165" t="s">
        <v>314</v>
      </c>
      <c r="B240" s="172" t="s">
        <v>46</v>
      </c>
      <c r="C240" s="172"/>
      <c r="D240" s="165" t="s">
        <v>222</v>
      </c>
      <c r="E240" s="129" t="s">
        <v>328</v>
      </c>
      <c r="F240" s="138">
        <f t="shared" ref="F240:M240" si="116">SUM(F241:F242)</f>
        <v>56206</v>
      </c>
      <c r="G240" s="138">
        <f t="shared" si="116"/>
        <v>5118</v>
      </c>
      <c r="H240" s="138">
        <f t="shared" si="116"/>
        <v>48750</v>
      </c>
      <c r="I240" s="138">
        <f t="shared" si="116"/>
        <v>1600</v>
      </c>
      <c r="J240" s="138">
        <f t="shared" si="116"/>
        <v>5500</v>
      </c>
      <c r="K240" s="138">
        <f t="shared" si="116"/>
        <v>200</v>
      </c>
      <c r="L240" s="138">
        <f t="shared" si="116"/>
        <v>1956</v>
      </c>
      <c r="M240" s="138">
        <f t="shared" si="116"/>
        <v>3318</v>
      </c>
      <c r="N240" s="7"/>
    </row>
    <row r="241" spans="1:19" ht="348.75" customHeight="1">
      <c r="A241" s="165"/>
      <c r="B241" s="172"/>
      <c r="C241" s="172"/>
      <c r="D241" s="165"/>
      <c r="E241" s="132">
        <v>2013</v>
      </c>
      <c r="F241" s="138">
        <f>H241+J241+L241</f>
        <v>1106</v>
      </c>
      <c r="G241" s="138">
        <f>I241+K241+M241</f>
        <v>1118</v>
      </c>
      <c r="H241" s="138">
        <v>0</v>
      </c>
      <c r="I241" s="138">
        <v>0</v>
      </c>
      <c r="J241" s="138">
        <v>0</v>
      </c>
      <c r="K241" s="138">
        <v>0</v>
      </c>
      <c r="L241" s="138">
        <v>1106</v>
      </c>
      <c r="M241" s="138">
        <v>1118</v>
      </c>
      <c r="N241" s="99" t="s">
        <v>361</v>
      </c>
    </row>
    <row r="242" spans="1:19" ht="357" customHeight="1">
      <c r="A242" s="165"/>
      <c r="B242" s="172"/>
      <c r="C242" s="172"/>
      <c r="D242" s="165"/>
      <c r="E242" s="132">
        <v>2014</v>
      </c>
      <c r="F242" s="138">
        <f>H242+J242+L242</f>
        <v>55100</v>
      </c>
      <c r="G242" s="138">
        <f>I242+K242+M242</f>
        <v>4000</v>
      </c>
      <c r="H242" s="138">
        <v>48750</v>
      </c>
      <c r="I242" s="138">
        <v>1600</v>
      </c>
      <c r="J242" s="138">
        <v>5500</v>
      </c>
      <c r="K242" s="138">
        <v>200</v>
      </c>
      <c r="L242" s="138">
        <v>850</v>
      </c>
      <c r="M242" s="111">
        <v>2200</v>
      </c>
      <c r="N242" s="95" t="s">
        <v>805</v>
      </c>
      <c r="S242" s="2"/>
    </row>
    <row r="243" spans="1:19" ht="39" customHeight="1">
      <c r="A243" s="165" t="s">
        <v>315</v>
      </c>
      <c r="B243" s="172" t="s">
        <v>316</v>
      </c>
      <c r="C243" s="172"/>
      <c r="D243" s="165" t="s">
        <v>222</v>
      </c>
      <c r="E243" s="132" t="s">
        <v>328</v>
      </c>
      <c r="F243" s="138">
        <f t="shared" ref="F243:M243" si="117">SUM(F244:F245)</f>
        <v>7600</v>
      </c>
      <c r="G243" s="138">
        <f t="shared" si="117"/>
        <v>7600</v>
      </c>
      <c r="H243" s="138">
        <f t="shared" si="117"/>
        <v>0</v>
      </c>
      <c r="I243" s="138">
        <f t="shared" si="117"/>
        <v>0</v>
      </c>
      <c r="J243" s="138">
        <f t="shared" si="117"/>
        <v>0</v>
      </c>
      <c r="K243" s="138">
        <f t="shared" si="117"/>
        <v>0</v>
      </c>
      <c r="L243" s="138">
        <f t="shared" si="117"/>
        <v>7600</v>
      </c>
      <c r="M243" s="138">
        <f t="shared" si="117"/>
        <v>7600</v>
      </c>
      <c r="N243" s="138"/>
    </row>
    <row r="244" spans="1:19" ht="29.25" customHeight="1">
      <c r="A244" s="165"/>
      <c r="B244" s="172"/>
      <c r="C244" s="172"/>
      <c r="D244" s="165"/>
      <c r="E244" s="132">
        <v>2013</v>
      </c>
      <c r="F244" s="138">
        <f>F247</f>
        <v>7600</v>
      </c>
      <c r="G244" s="138">
        <f t="shared" ref="G244:M244" si="118">G247</f>
        <v>7600</v>
      </c>
      <c r="H244" s="138">
        <f t="shared" si="118"/>
        <v>0</v>
      </c>
      <c r="I244" s="138">
        <f t="shared" si="118"/>
        <v>0</v>
      </c>
      <c r="J244" s="138">
        <f t="shared" si="118"/>
        <v>0</v>
      </c>
      <c r="K244" s="138">
        <f t="shared" si="118"/>
        <v>0</v>
      </c>
      <c r="L244" s="138">
        <f t="shared" si="118"/>
        <v>7600</v>
      </c>
      <c r="M244" s="138">
        <f t="shared" si="118"/>
        <v>7600</v>
      </c>
      <c r="N244" s="138"/>
    </row>
    <row r="245" spans="1:19" ht="29.25" customHeight="1">
      <c r="A245" s="165"/>
      <c r="B245" s="172"/>
      <c r="C245" s="172"/>
      <c r="D245" s="165"/>
      <c r="E245" s="132">
        <v>2014</v>
      </c>
      <c r="F245" s="138">
        <f>F248</f>
        <v>0</v>
      </c>
      <c r="G245" s="138">
        <f t="shared" ref="G245:M245" si="119">G248</f>
        <v>0</v>
      </c>
      <c r="H245" s="138">
        <f t="shared" si="119"/>
        <v>0</v>
      </c>
      <c r="I245" s="138">
        <f t="shared" si="119"/>
        <v>0</v>
      </c>
      <c r="J245" s="138">
        <f t="shared" si="119"/>
        <v>0</v>
      </c>
      <c r="K245" s="138">
        <f t="shared" si="119"/>
        <v>0</v>
      </c>
      <c r="L245" s="138">
        <f t="shared" si="119"/>
        <v>0</v>
      </c>
      <c r="M245" s="138">
        <f t="shared" si="119"/>
        <v>0</v>
      </c>
      <c r="N245" s="138"/>
    </row>
    <row r="246" spans="1:19" ht="54" customHeight="1">
      <c r="A246" s="165" t="s">
        <v>317</v>
      </c>
      <c r="B246" s="172" t="s">
        <v>318</v>
      </c>
      <c r="C246" s="172"/>
      <c r="D246" s="165" t="s">
        <v>319</v>
      </c>
      <c r="E246" s="132" t="s">
        <v>328</v>
      </c>
      <c r="F246" s="138">
        <f t="shared" ref="F246:M246" si="120">SUM(F247:F248)</f>
        <v>7600</v>
      </c>
      <c r="G246" s="138">
        <f t="shared" si="120"/>
        <v>7600</v>
      </c>
      <c r="H246" s="138">
        <f t="shared" si="120"/>
        <v>0</v>
      </c>
      <c r="I246" s="138">
        <f t="shared" si="120"/>
        <v>0</v>
      </c>
      <c r="J246" s="138">
        <f t="shared" si="120"/>
        <v>0</v>
      </c>
      <c r="K246" s="138">
        <f t="shared" si="120"/>
        <v>0</v>
      </c>
      <c r="L246" s="138">
        <f t="shared" si="120"/>
        <v>7600</v>
      </c>
      <c r="M246" s="138">
        <f t="shared" si="120"/>
        <v>7600</v>
      </c>
      <c r="N246" s="138"/>
    </row>
    <row r="247" spans="1:19" ht="399.75" customHeight="1">
      <c r="A247" s="165"/>
      <c r="B247" s="172"/>
      <c r="C247" s="172"/>
      <c r="D247" s="165"/>
      <c r="E247" s="132">
        <v>2013</v>
      </c>
      <c r="F247" s="138">
        <f>H247+J247+L247</f>
        <v>7600</v>
      </c>
      <c r="G247" s="138">
        <f>I247+K247+M247</f>
        <v>7600</v>
      </c>
      <c r="H247" s="138">
        <v>0</v>
      </c>
      <c r="I247" s="138">
        <v>0</v>
      </c>
      <c r="J247" s="138">
        <v>0</v>
      </c>
      <c r="K247" s="138">
        <v>0</v>
      </c>
      <c r="L247" s="138">
        <v>7600</v>
      </c>
      <c r="M247" s="138">
        <v>7600</v>
      </c>
      <c r="N247" s="99" t="s">
        <v>362</v>
      </c>
    </row>
    <row r="248" spans="1:19" ht="38.25" customHeight="1">
      <c r="A248" s="165"/>
      <c r="B248" s="172"/>
      <c r="C248" s="172"/>
      <c r="D248" s="165"/>
      <c r="E248" s="132">
        <v>2014</v>
      </c>
      <c r="F248" s="138">
        <f>H248+J248+L248</f>
        <v>0</v>
      </c>
      <c r="G248" s="138">
        <f>I248+K248+M248</f>
        <v>0</v>
      </c>
      <c r="H248" s="138">
        <v>0</v>
      </c>
      <c r="I248" s="138">
        <v>0</v>
      </c>
      <c r="J248" s="138">
        <v>0</v>
      </c>
      <c r="K248" s="138">
        <v>0</v>
      </c>
      <c r="L248" s="138">
        <v>0</v>
      </c>
      <c r="M248" s="138">
        <v>0</v>
      </c>
      <c r="N248" s="138"/>
    </row>
    <row r="249" spans="1:19" ht="24.75" customHeight="1">
      <c r="A249" s="165"/>
      <c r="B249" s="155" t="s">
        <v>48</v>
      </c>
      <c r="C249" s="155"/>
      <c r="D249" s="156"/>
      <c r="E249" s="131" t="s">
        <v>328</v>
      </c>
      <c r="F249" s="3">
        <f t="shared" ref="F249:M249" si="121">SUM(F250:F251)</f>
        <v>63806</v>
      </c>
      <c r="G249" s="3">
        <f t="shared" si="121"/>
        <v>12718</v>
      </c>
      <c r="H249" s="3">
        <f t="shared" si="121"/>
        <v>48750</v>
      </c>
      <c r="I249" s="3">
        <f t="shared" si="121"/>
        <v>1600</v>
      </c>
      <c r="J249" s="3">
        <f t="shared" si="121"/>
        <v>5500</v>
      </c>
      <c r="K249" s="3">
        <f t="shared" si="121"/>
        <v>200</v>
      </c>
      <c r="L249" s="3">
        <f t="shared" si="121"/>
        <v>9556</v>
      </c>
      <c r="M249" s="3">
        <f t="shared" si="121"/>
        <v>10918</v>
      </c>
      <c r="N249" s="3"/>
    </row>
    <row r="250" spans="1:19" ht="24.75" customHeight="1">
      <c r="A250" s="165"/>
      <c r="B250" s="155"/>
      <c r="C250" s="155"/>
      <c r="D250" s="156"/>
      <c r="E250" s="131">
        <v>2013</v>
      </c>
      <c r="F250" s="3">
        <f>F241+F244</f>
        <v>8706</v>
      </c>
      <c r="G250" s="3">
        <f t="shared" ref="G250:M250" si="122">G241+G244</f>
        <v>8718</v>
      </c>
      <c r="H250" s="3">
        <f t="shared" si="122"/>
        <v>0</v>
      </c>
      <c r="I250" s="3">
        <f t="shared" si="122"/>
        <v>0</v>
      </c>
      <c r="J250" s="3">
        <f t="shared" si="122"/>
        <v>0</v>
      </c>
      <c r="K250" s="3">
        <f t="shared" si="122"/>
        <v>0</v>
      </c>
      <c r="L250" s="3">
        <f t="shared" si="122"/>
        <v>8706</v>
      </c>
      <c r="M250" s="3">
        <f t="shared" si="122"/>
        <v>8718</v>
      </c>
      <c r="N250" s="3"/>
    </row>
    <row r="251" spans="1:19" ht="24.75" customHeight="1">
      <c r="A251" s="165"/>
      <c r="B251" s="155"/>
      <c r="C251" s="155"/>
      <c r="D251" s="156"/>
      <c r="E251" s="131">
        <v>2014</v>
      </c>
      <c r="F251" s="3">
        <f>F242+F245</f>
        <v>55100</v>
      </c>
      <c r="G251" s="3">
        <f t="shared" ref="G251:M251" si="123">G242+G245</f>
        <v>4000</v>
      </c>
      <c r="H251" s="3">
        <f t="shared" si="123"/>
        <v>48750</v>
      </c>
      <c r="I251" s="3">
        <f t="shared" si="123"/>
        <v>1600</v>
      </c>
      <c r="J251" s="3">
        <f t="shared" si="123"/>
        <v>5500</v>
      </c>
      <c r="K251" s="3">
        <f t="shared" si="123"/>
        <v>200</v>
      </c>
      <c r="L251" s="3">
        <f t="shared" si="123"/>
        <v>850</v>
      </c>
      <c r="M251" s="3">
        <f t="shared" si="123"/>
        <v>2200</v>
      </c>
      <c r="N251" s="3"/>
    </row>
    <row r="252" spans="1:19" ht="27" customHeight="1">
      <c r="A252" s="210" t="s">
        <v>321</v>
      </c>
      <c r="B252" s="211"/>
      <c r="C252" s="211"/>
      <c r="D252" s="211"/>
      <c r="E252" s="211"/>
      <c r="F252" s="211"/>
      <c r="G252" s="211"/>
      <c r="H252" s="211"/>
      <c r="I252" s="211"/>
      <c r="J252" s="211"/>
      <c r="K252" s="211"/>
      <c r="L252" s="211"/>
      <c r="M252" s="211"/>
      <c r="N252" s="211"/>
    </row>
    <row r="253" spans="1:19" ht="26.25" customHeight="1">
      <c r="A253" s="165" t="s">
        <v>322</v>
      </c>
      <c r="B253" s="172" t="s">
        <v>323</v>
      </c>
      <c r="C253" s="172"/>
      <c r="D253" s="165" t="s">
        <v>222</v>
      </c>
      <c r="E253" s="132" t="s">
        <v>328</v>
      </c>
      <c r="F253" s="138">
        <f t="shared" ref="F253:M253" si="124">SUM(F254:F255)</f>
        <v>18450</v>
      </c>
      <c r="G253" s="138">
        <f t="shared" si="124"/>
        <v>7200</v>
      </c>
      <c r="H253" s="138">
        <f t="shared" si="124"/>
        <v>0</v>
      </c>
      <c r="I253" s="138">
        <f t="shared" si="124"/>
        <v>3700</v>
      </c>
      <c r="J253" s="138">
        <f t="shared" si="124"/>
        <v>18450</v>
      </c>
      <c r="K253" s="138">
        <f t="shared" si="124"/>
        <v>3500</v>
      </c>
      <c r="L253" s="138">
        <f t="shared" si="124"/>
        <v>0</v>
      </c>
      <c r="M253" s="138">
        <f t="shared" si="124"/>
        <v>0</v>
      </c>
      <c r="N253" s="138"/>
    </row>
    <row r="254" spans="1:19" ht="306" customHeight="1">
      <c r="A254" s="165"/>
      <c r="B254" s="172"/>
      <c r="C254" s="172"/>
      <c r="D254" s="165"/>
      <c r="E254" s="132">
        <v>2013</v>
      </c>
      <c r="F254" s="138">
        <f>H254+J254+L254</f>
        <v>3000</v>
      </c>
      <c r="G254" s="7">
        <f>I254+K254+M254</f>
        <v>3000</v>
      </c>
      <c r="H254" s="138">
        <v>0</v>
      </c>
      <c r="I254" s="138">
        <v>0</v>
      </c>
      <c r="J254" s="138">
        <v>3000</v>
      </c>
      <c r="K254" s="138">
        <v>3000</v>
      </c>
      <c r="L254" s="138">
        <v>0</v>
      </c>
      <c r="M254" s="138">
        <v>0</v>
      </c>
      <c r="N254" s="99" t="s">
        <v>363</v>
      </c>
    </row>
    <row r="255" spans="1:19" ht="259.5" customHeight="1">
      <c r="A255" s="165"/>
      <c r="B255" s="172"/>
      <c r="C255" s="172"/>
      <c r="D255" s="165"/>
      <c r="E255" s="132">
        <v>2014</v>
      </c>
      <c r="F255" s="138">
        <f>H255+J255+L255</f>
        <v>15450</v>
      </c>
      <c r="G255" s="7">
        <f>I255+K255+M255</f>
        <v>4200</v>
      </c>
      <c r="H255" s="138">
        <v>0</v>
      </c>
      <c r="I255" s="138">
        <v>3700</v>
      </c>
      <c r="J255" s="138">
        <v>15450</v>
      </c>
      <c r="K255" s="138">
        <v>500</v>
      </c>
      <c r="L255" s="138">
        <v>0</v>
      </c>
      <c r="M255" s="138">
        <v>0</v>
      </c>
      <c r="N255" s="97" t="s">
        <v>850</v>
      </c>
    </row>
    <row r="256" spans="1:19" ht="24" customHeight="1">
      <c r="A256" s="165" t="s">
        <v>324</v>
      </c>
      <c r="B256" s="172" t="s">
        <v>325</v>
      </c>
      <c r="C256" s="172"/>
      <c r="D256" s="165" t="s">
        <v>222</v>
      </c>
      <c r="E256" s="132" t="s">
        <v>328</v>
      </c>
      <c r="F256" s="138">
        <f t="shared" ref="F256:M256" si="125">SUM(F257:F258)</f>
        <v>2200</v>
      </c>
      <c r="G256" s="138">
        <f t="shared" si="125"/>
        <v>12500</v>
      </c>
      <c r="H256" s="138">
        <f t="shared" si="125"/>
        <v>1900</v>
      </c>
      <c r="I256" s="138">
        <f t="shared" si="125"/>
        <v>0</v>
      </c>
      <c r="J256" s="138">
        <f t="shared" si="125"/>
        <v>300</v>
      </c>
      <c r="K256" s="138">
        <f t="shared" si="125"/>
        <v>567</v>
      </c>
      <c r="L256" s="138">
        <f t="shared" si="125"/>
        <v>0</v>
      </c>
      <c r="M256" s="138">
        <f t="shared" si="125"/>
        <v>0</v>
      </c>
      <c r="N256" s="138"/>
    </row>
    <row r="257" spans="1:14" ht="24" customHeight="1">
      <c r="A257" s="165"/>
      <c r="B257" s="172"/>
      <c r="C257" s="172"/>
      <c r="D257" s="165"/>
      <c r="E257" s="132">
        <v>2013</v>
      </c>
      <c r="F257" s="138">
        <f t="shared" ref="F257:F258" si="126">H257+J257+L257</f>
        <v>0</v>
      </c>
      <c r="G257" s="138">
        <f t="shared" ref="G257" si="127">SUM(G258:G259)</f>
        <v>7500</v>
      </c>
      <c r="H257" s="138">
        <v>0</v>
      </c>
      <c r="I257" s="138">
        <v>0</v>
      </c>
      <c r="J257" s="138">
        <v>0</v>
      </c>
      <c r="K257" s="138">
        <v>0</v>
      </c>
      <c r="L257" s="140">
        <v>0</v>
      </c>
      <c r="M257" s="140">
        <v>0</v>
      </c>
      <c r="N257" s="140"/>
    </row>
    <row r="258" spans="1:14" ht="184.5" customHeight="1">
      <c r="A258" s="165"/>
      <c r="B258" s="172"/>
      <c r="C258" s="172"/>
      <c r="D258" s="165"/>
      <c r="E258" s="132">
        <v>2014</v>
      </c>
      <c r="F258" s="138">
        <f t="shared" si="126"/>
        <v>2200</v>
      </c>
      <c r="G258" s="138">
        <f t="shared" ref="G258" si="128">SUM(G259:G260)</f>
        <v>5000</v>
      </c>
      <c r="H258" s="138">
        <v>1900</v>
      </c>
      <c r="I258" s="138">
        <v>0</v>
      </c>
      <c r="J258" s="138">
        <v>300</v>
      </c>
      <c r="K258" s="138">
        <v>567</v>
      </c>
      <c r="L258" s="140">
        <v>0</v>
      </c>
      <c r="M258" s="140">
        <v>0</v>
      </c>
      <c r="N258" s="97" t="s">
        <v>851</v>
      </c>
    </row>
    <row r="259" spans="1:14" ht="26.25" customHeight="1">
      <c r="A259" s="165" t="s">
        <v>326</v>
      </c>
      <c r="B259" s="172" t="s">
        <v>327</v>
      </c>
      <c r="C259" s="172"/>
      <c r="D259" s="165" t="s">
        <v>222</v>
      </c>
      <c r="E259" s="132" t="s">
        <v>328</v>
      </c>
      <c r="F259" s="138">
        <f t="shared" ref="F259:M259" si="129">SUM(F260:F261)</f>
        <v>9625</v>
      </c>
      <c r="G259" s="138">
        <f t="shared" si="129"/>
        <v>2500</v>
      </c>
      <c r="H259" s="138">
        <f t="shared" si="129"/>
        <v>7700</v>
      </c>
      <c r="I259" s="138">
        <f t="shared" si="129"/>
        <v>2000</v>
      </c>
      <c r="J259" s="138">
        <f t="shared" si="129"/>
        <v>1925</v>
      </c>
      <c r="K259" s="138">
        <f t="shared" si="129"/>
        <v>500</v>
      </c>
      <c r="L259" s="138">
        <f t="shared" si="129"/>
        <v>0</v>
      </c>
      <c r="M259" s="138">
        <f t="shared" si="129"/>
        <v>0</v>
      </c>
      <c r="N259" s="138"/>
    </row>
    <row r="260" spans="1:14" ht="254.25" customHeight="1">
      <c r="A260" s="165"/>
      <c r="B260" s="172"/>
      <c r="C260" s="172"/>
      <c r="D260" s="165"/>
      <c r="E260" s="132">
        <v>2013</v>
      </c>
      <c r="F260" s="138">
        <f>H260+J260+L260</f>
        <v>2500</v>
      </c>
      <c r="G260" s="7">
        <f>I260+K260+M260</f>
        <v>2500</v>
      </c>
      <c r="H260" s="138">
        <v>2000</v>
      </c>
      <c r="I260" s="138">
        <v>2000</v>
      </c>
      <c r="J260" s="138">
        <v>500</v>
      </c>
      <c r="K260" s="138">
        <v>500</v>
      </c>
      <c r="L260" s="138">
        <v>0</v>
      </c>
      <c r="M260" s="138">
        <v>0</v>
      </c>
      <c r="N260" s="99" t="s">
        <v>852</v>
      </c>
    </row>
    <row r="261" spans="1:14" ht="56.25" customHeight="1">
      <c r="A261" s="165"/>
      <c r="B261" s="172"/>
      <c r="C261" s="172"/>
      <c r="D261" s="165"/>
      <c r="E261" s="132">
        <v>2014</v>
      </c>
      <c r="F261" s="138">
        <f>H261+J261+L261</f>
        <v>7125</v>
      </c>
      <c r="G261" s="7">
        <f>I261+K261+M261</f>
        <v>0</v>
      </c>
      <c r="H261" s="138">
        <v>5700</v>
      </c>
      <c r="I261" s="138">
        <v>0</v>
      </c>
      <c r="J261" s="138">
        <v>1425</v>
      </c>
      <c r="K261" s="138">
        <v>0</v>
      </c>
      <c r="L261" s="138">
        <v>0</v>
      </c>
      <c r="M261" s="138">
        <v>0</v>
      </c>
      <c r="N261" s="99" t="s">
        <v>853</v>
      </c>
    </row>
    <row r="262" spans="1:14" ht="19.5" customHeight="1">
      <c r="A262" s="165"/>
      <c r="B262" s="155" t="s">
        <v>329</v>
      </c>
      <c r="C262" s="155"/>
      <c r="D262" s="156"/>
      <c r="E262" s="131" t="s">
        <v>328</v>
      </c>
      <c r="F262" s="3">
        <f t="shared" ref="F262:M262" si="130">SUM(F263:F264)</f>
        <v>30275</v>
      </c>
      <c r="G262" s="3">
        <f t="shared" si="130"/>
        <v>22200</v>
      </c>
      <c r="H262" s="3">
        <f t="shared" si="130"/>
        <v>9600</v>
      </c>
      <c r="I262" s="3">
        <f t="shared" si="130"/>
        <v>5700</v>
      </c>
      <c r="J262" s="3">
        <f t="shared" si="130"/>
        <v>20675</v>
      </c>
      <c r="K262" s="3">
        <f t="shared" si="130"/>
        <v>4567</v>
      </c>
      <c r="L262" s="3">
        <f t="shared" si="130"/>
        <v>0</v>
      </c>
      <c r="M262" s="3">
        <f t="shared" si="130"/>
        <v>0</v>
      </c>
      <c r="N262" s="3"/>
    </row>
    <row r="263" spans="1:14">
      <c r="A263" s="165"/>
      <c r="B263" s="155"/>
      <c r="C263" s="155"/>
      <c r="D263" s="156"/>
      <c r="E263" s="131">
        <v>2013</v>
      </c>
      <c r="F263" s="3">
        <f>F254+F257+F260</f>
        <v>5500</v>
      </c>
      <c r="G263" s="3">
        <f t="shared" ref="G263:M263" si="131">G254+G257+G260</f>
        <v>13000</v>
      </c>
      <c r="H263" s="3">
        <f t="shared" si="131"/>
        <v>2000</v>
      </c>
      <c r="I263" s="3">
        <f t="shared" si="131"/>
        <v>2000</v>
      </c>
      <c r="J263" s="3">
        <f t="shared" si="131"/>
        <v>3500</v>
      </c>
      <c r="K263" s="3">
        <f t="shared" si="131"/>
        <v>3500</v>
      </c>
      <c r="L263" s="3">
        <f t="shared" si="131"/>
        <v>0</v>
      </c>
      <c r="M263" s="3">
        <f t="shared" si="131"/>
        <v>0</v>
      </c>
      <c r="N263" s="3"/>
    </row>
    <row r="264" spans="1:14">
      <c r="A264" s="165"/>
      <c r="B264" s="155"/>
      <c r="C264" s="155"/>
      <c r="D264" s="156"/>
      <c r="E264" s="131">
        <v>2014</v>
      </c>
      <c r="F264" s="3">
        <f>F255+F258+F261</f>
        <v>24775</v>
      </c>
      <c r="G264" s="3">
        <f t="shared" ref="G264:M264" si="132">G255+G258+G261</f>
        <v>9200</v>
      </c>
      <c r="H264" s="3">
        <f t="shared" si="132"/>
        <v>7600</v>
      </c>
      <c r="I264" s="3">
        <f t="shared" si="132"/>
        <v>3700</v>
      </c>
      <c r="J264" s="3">
        <f t="shared" si="132"/>
        <v>17175</v>
      </c>
      <c r="K264" s="3">
        <f t="shared" si="132"/>
        <v>1067</v>
      </c>
      <c r="L264" s="3">
        <f t="shared" si="132"/>
        <v>0</v>
      </c>
      <c r="M264" s="3">
        <f t="shared" si="132"/>
        <v>0</v>
      </c>
      <c r="N264" s="3"/>
    </row>
    <row r="265" spans="1:14" ht="25.5" customHeight="1">
      <c r="A265" s="165"/>
      <c r="B265" s="155" t="s">
        <v>330</v>
      </c>
      <c r="C265" s="155"/>
      <c r="D265" s="156"/>
      <c r="E265" s="131" t="s">
        <v>328</v>
      </c>
      <c r="F265" s="3">
        <f t="shared" ref="F265:M265" si="133">SUM(F266:F267)</f>
        <v>94081</v>
      </c>
      <c r="G265" s="3">
        <f t="shared" si="133"/>
        <v>34918</v>
      </c>
      <c r="H265" s="3">
        <f t="shared" si="133"/>
        <v>58350</v>
      </c>
      <c r="I265" s="3">
        <f t="shared" si="133"/>
        <v>7300</v>
      </c>
      <c r="J265" s="3">
        <f t="shared" si="133"/>
        <v>26175</v>
      </c>
      <c r="K265" s="3">
        <f t="shared" si="133"/>
        <v>4767</v>
      </c>
      <c r="L265" s="3">
        <f t="shared" si="133"/>
        <v>9556</v>
      </c>
      <c r="M265" s="3">
        <f t="shared" si="133"/>
        <v>10918</v>
      </c>
      <c r="N265" s="3"/>
    </row>
    <row r="266" spans="1:14" ht="23.25" customHeight="1">
      <c r="A266" s="165"/>
      <c r="B266" s="155"/>
      <c r="C266" s="155"/>
      <c r="D266" s="156"/>
      <c r="E266" s="131">
        <v>2013</v>
      </c>
      <c r="F266" s="3">
        <f>F250+F263</f>
        <v>14206</v>
      </c>
      <c r="G266" s="3">
        <f t="shared" ref="G266:M266" si="134">G250+G263</f>
        <v>21718</v>
      </c>
      <c r="H266" s="3">
        <f t="shared" si="134"/>
        <v>2000</v>
      </c>
      <c r="I266" s="3">
        <f t="shared" si="134"/>
        <v>2000</v>
      </c>
      <c r="J266" s="3">
        <f t="shared" si="134"/>
        <v>3500</v>
      </c>
      <c r="K266" s="3">
        <f t="shared" si="134"/>
        <v>3500</v>
      </c>
      <c r="L266" s="3">
        <f t="shared" si="134"/>
        <v>8706</v>
      </c>
      <c r="M266" s="3">
        <f t="shared" si="134"/>
        <v>8718</v>
      </c>
      <c r="N266" s="3"/>
    </row>
    <row r="267" spans="1:14" ht="22.5" customHeight="1">
      <c r="A267" s="165"/>
      <c r="B267" s="155"/>
      <c r="C267" s="155"/>
      <c r="D267" s="156"/>
      <c r="E267" s="131">
        <v>2014</v>
      </c>
      <c r="F267" s="3">
        <f t="shared" ref="F267:M267" si="135">F251+F264</f>
        <v>79875</v>
      </c>
      <c r="G267" s="3">
        <f t="shared" si="135"/>
        <v>13200</v>
      </c>
      <c r="H267" s="3">
        <f t="shared" si="135"/>
        <v>56350</v>
      </c>
      <c r="I267" s="3">
        <f t="shared" si="135"/>
        <v>5300</v>
      </c>
      <c r="J267" s="3">
        <f t="shared" si="135"/>
        <v>22675</v>
      </c>
      <c r="K267" s="3">
        <f t="shared" si="135"/>
        <v>1267</v>
      </c>
      <c r="L267" s="3">
        <f t="shared" si="135"/>
        <v>850</v>
      </c>
      <c r="M267" s="3">
        <f t="shared" si="135"/>
        <v>2200</v>
      </c>
      <c r="N267" s="3"/>
    </row>
    <row r="268" spans="1:14">
      <c r="A268" s="181" t="s">
        <v>331</v>
      </c>
      <c r="B268" s="182"/>
      <c r="C268" s="182"/>
      <c r="D268" s="182"/>
      <c r="E268" s="182"/>
      <c r="F268" s="182"/>
      <c r="G268" s="182"/>
      <c r="H268" s="182"/>
      <c r="I268" s="182"/>
      <c r="J268" s="182"/>
      <c r="K268" s="182"/>
      <c r="L268" s="182"/>
      <c r="M268" s="182"/>
      <c r="N268" s="182"/>
    </row>
    <row r="269" spans="1:14" ht="30.75" customHeight="1">
      <c r="A269" s="156" t="s">
        <v>332</v>
      </c>
      <c r="B269" s="155" t="s">
        <v>49</v>
      </c>
      <c r="C269" s="155"/>
      <c r="D269" s="156" t="s">
        <v>222</v>
      </c>
      <c r="E269" s="131" t="s">
        <v>328</v>
      </c>
      <c r="F269" s="3">
        <f t="shared" ref="F269:M269" si="136">SUM(F270:F271)</f>
        <v>7025.9259999999995</v>
      </c>
      <c r="G269" s="3">
        <f t="shared" si="136"/>
        <v>1466.4</v>
      </c>
      <c r="H269" s="3">
        <f t="shared" si="136"/>
        <v>1489.164</v>
      </c>
      <c r="I269" s="3">
        <f t="shared" si="136"/>
        <v>361.3</v>
      </c>
      <c r="J269" s="3">
        <f t="shared" si="136"/>
        <v>955.02800000000002</v>
      </c>
      <c r="K269" s="3">
        <f t="shared" si="136"/>
        <v>322.10000000000002</v>
      </c>
      <c r="L269" s="3">
        <f t="shared" si="136"/>
        <v>4581.7340000000004</v>
      </c>
      <c r="M269" s="3">
        <f t="shared" si="136"/>
        <v>783</v>
      </c>
      <c r="N269" s="5"/>
    </row>
    <row r="270" spans="1:14" ht="116.25" customHeight="1">
      <c r="A270" s="156"/>
      <c r="B270" s="155"/>
      <c r="C270" s="155"/>
      <c r="D270" s="156"/>
      <c r="E270" s="131">
        <v>2013</v>
      </c>
      <c r="F270" s="112">
        <f>H270+J270+L270</f>
        <v>3878.9259999999999</v>
      </c>
      <c r="G270" s="112">
        <f>I270+K270+M270</f>
        <v>1203</v>
      </c>
      <c r="H270" s="112">
        <v>822.16399999999999</v>
      </c>
      <c r="I270" s="112">
        <v>256</v>
      </c>
      <c r="J270" s="112">
        <v>527.02800000000002</v>
      </c>
      <c r="K270" s="112">
        <v>164</v>
      </c>
      <c r="L270" s="112">
        <v>2529.7339999999999</v>
      </c>
      <c r="M270" s="112">
        <v>783</v>
      </c>
      <c r="N270" s="113" t="s">
        <v>364</v>
      </c>
    </row>
    <row r="271" spans="1:14" ht="82.5" customHeight="1">
      <c r="A271" s="156"/>
      <c r="B271" s="155"/>
      <c r="C271" s="155"/>
      <c r="D271" s="156"/>
      <c r="E271" s="131">
        <v>2014</v>
      </c>
      <c r="F271" s="112">
        <f>H271+J271+L271</f>
        <v>3147</v>
      </c>
      <c r="G271" s="112">
        <f>I271+K271+M271</f>
        <v>263.39999999999998</v>
      </c>
      <c r="H271" s="112">
        <v>667</v>
      </c>
      <c r="I271" s="112">
        <v>105.3</v>
      </c>
      <c r="J271" s="112">
        <v>428</v>
      </c>
      <c r="K271" s="112">
        <v>158.1</v>
      </c>
      <c r="L271" s="112">
        <v>2052</v>
      </c>
      <c r="M271" s="112">
        <v>0</v>
      </c>
      <c r="N271" s="114" t="s">
        <v>854</v>
      </c>
    </row>
    <row r="272" spans="1:14" ht="26.25" customHeight="1">
      <c r="A272" s="156" t="s">
        <v>320</v>
      </c>
      <c r="B272" s="155" t="s">
        <v>50</v>
      </c>
      <c r="C272" s="155"/>
      <c r="D272" s="156" t="s">
        <v>320</v>
      </c>
      <c r="E272" s="131" t="s">
        <v>328</v>
      </c>
      <c r="F272" s="3">
        <f t="shared" ref="F272:M272" si="137">SUM(F273:F274)</f>
        <v>7025.9259999999995</v>
      </c>
      <c r="G272" s="3">
        <f t="shared" si="137"/>
        <v>1466.4</v>
      </c>
      <c r="H272" s="3">
        <f t="shared" si="137"/>
        <v>1489.164</v>
      </c>
      <c r="I272" s="3">
        <f t="shared" si="137"/>
        <v>361.3</v>
      </c>
      <c r="J272" s="3">
        <f t="shared" si="137"/>
        <v>955.02800000000002</v>
      </c>
      <c r="K272" s="3">
        <f t="shared" si="137"/>
        <v>322.10000000000002</v>
      </c>
      <c r="L272" s="3">
        <f t="shared" si="137"/>
        <v>4581.7340000000004</v>
      </c>
      <c r="M272" s="3">
        <f t="shared" si="137"/>
        <v>783</v>
      </c>
      <c r="N272" s="5"/>
    </row>
    <row r="273" spans="1:14" ht="26.25" customHeight="1">
      <c r="A273" s="156"/>
      <c r="B273" s="155"/>
      <c r="C273" s="155"/>
      <c r="D273" s="156"/>
      <c r="E273" s="131">
        <v>2013</v>
      </c>
      <c r="F273" s="5">
        <f>F270</f>
        <v>3878.9259999999999</v>
      </c>
      <c r="G273" s="5">
        <f t="shared" ref="G273:M273" si="138">G270</f>
        <v>1203</v>
      </c>
      <c r="H273" s="5">
        <f t="shared" si="138"/>
        <v>822.16399999999999</v>
      </c>
      <c r="I273" s="5">
        <f t="shared" si="138"/>
        <v>256</v>
      </c>
      <c r="J273" s="5">
        <f t="shared" si="138"/>
        <v>527.02800000000002</v>
      </c>
      <c r="K273" s="5">
        <f t="shared" si="138"/>
        <v>164</v>
      </c>
      <c r="L273" s="5">
        <f t="shared" si="138"/>
        <v>2529.7339999999999</v>
      </c>
      <c r="M273" s="5">
        <f t="shared" si="138"/>
        <v>783</v>
      </c>
      <c r="N273" s="5"/>
    </row>
    <row r="274" spans="1:14" ht="26.25" customHeight="1">
      <c r="A274" s="156"/>
      <c r="B274" s="155"/>
      <c r="C274" s="155"/>
      <c r="D274" s="156"/>
      <c r="E274" s="131">
        <v>2014</v>
      </c>
      <c r="F274" s="5">
        <f>F271</f>
        <v>3147</v>
      </c>
      <c r="G274" s="5">
        <f t="shared" ref="G274:M274" si="139">G271</f>
        <v>263.39999999999998</v>
      </c>
      <c r="H274" s="5">
        <f t="shared" si="139"/>
        <v>667</v>
      </c>
      <c r="I274" s="5">
        <f t="shared" si="139"/>
        <v>105.3</v>
      </c>
      <c r="J274" s="5">
        <f t="shared" si="139"/>
        <v>428</v>
      </c>
      <c r="K274" s="5">
        <f t="shared" si="139"/>
        <v>158.1</v>
      </c>
      <c r="L274" s="5">
        <f t="shared" si="139"/>
        <v>2052</v>
      </c>
      <c r="M274" s="5">
        <f t="shared" si="139"/>
        <v>0</v>
      </c>
      <c r="N274" s="5"/>
    </row>
    <row r="275" spans="1:14">
      <c r="A275" s="181" t="s">
        <v>333</v>
      </c>
      <c r="B275" s="182"/>
      <c r="C275" s="182"/>
      <c r="D275" s="182"/>
      <c r="E275" s="182"/>
      <c r="F275" s="182"/>
      <c r="G275" s="182"/>
      <c r="H275" s="182"/>
      <c r="I275" s="182"/>
      <c r="J275" s="182"/>
      <c r="K275" s="182"/>
      <c r="L275" s="182"/>
      <c r="M275" s="182"/>
      <c r="N275" s="182"/>
    </row>
    <row r="276" spans="1:14" ht="24" customHeight="1">
      <c r="A276" s="156" t="s">
        <v>334</v>
      </c>
      <c r="B276" s="155" t="s">
        <v>335</v>
      </c>
      <c r="C276" s="155"/>
      <c r="D276" s="156" t="s">
        <v>222</v>
      </c>
      <c r="E276" s="131" t="s">
        <v>328</v>
      </c>
      <c r="F276" s="3">
        <f t="shared" ref="F276:M276" si="140">SUM(F277:F278)</f>
        <v>6500</v>
      </c>
      <c r="G276" s="3">
        <f t="shared" si="140"/>
        <v>0</v>
      </c>
      <c r="H276" s="3">
        <f t="shared" si="140"/>
        <v>3250</v>
      </c>
      <c r="I276" s="3">
        <f t="shared" si="140"/>
        <v>0</v>
      </c>
      <c r="J276" s="3">
        <f t="shared" si="140"/>
        <v>3250</v>
      </c>
      <c r="K276" s="3">
        <f t="shared" si="140"/>
        <v>0</v>
      </c>
      <c r="L276" s="3">
        <f t="shared" si="140"/>
        <v>0</v>
      </c>
      <c r="M276" s="3">
        <f t="shared" si="140"/>
        <v>0</v>
      </c>
      <c r="N276" s="5"/>
    </row>
    <row r="277" spans="1:14" ht="130.5" customHeight="1">
      <c r="A277" s="156"/>
      <c r="B277" s="155"/>
      <c r="C277" s="155"/>
      <c r="D277" s="156"/>
      <c r="E277" s="144">
        <v>2013</v>
      </c>
      <c r="F277" s="112">
        <f>H277+J277+L277</f>
        <v>3000</v>
      </c>
      <c r="G277" s="6">
        <f>I277+K277+M277</f>
        <v>0</v>
      </c>
      <c r="H277" s="5">
        <v>1500</v>
      </c>
      <c r="I277" s="5">
        <v>0</v>
      </c>
      <c r="J277" s="5">
        <v>1500</v>
      </c>
      <c r="K277" s="5">
        <v>0</v>
      </c>
      <c r="L277" s="5">
        <v>0</v>
      </c>
      <c r="M277" s="5">
        <v>0</v>
      </c>
      <c r="N277" s="99" t="s">
        <v>855</v>
      </c>
    </row>
    <row r="278" spans="1:14" ht="283.5" customHeight="1">
      <c r="A278" s="156"/>
      <c r="B278" s="155"/>
      <c r="C278" s="155"/>
      <c r="D278" s="156"/>
      <c r="E278" s="144">
        <v>2014</v>
      </c>
      <c r="F278" s="112">
        <f>H278+J278+L278</f>
        <v>3500</v>
      </c>
      <c r="G278" s="5">
        <v>0</v>
      </c>
      <c r="H278" s="5">
        <v>1750</v>
      </c>
      <c r="I278" s="5">
        <v>0</v>
      </c>
      <c r="J278" s="5">
        <v>1750</v>
      </c>
      <c r="K278" s="5">
        <v>0</v>
      </c>
      <c r="L278" s="5">
        <v>0</v>
      </c>
      <c r="M278" s="5">
        <v>0</v>
      </c>
      <c r="N278" s="115" t="s">
        <v>802</v>
      </c>
    </row>
    <row r="279" spans="1:14" ht="21.75" customHeight="1">
      <c r="A279" s="203" t="s">
        <v>78</v>
      </c>
      <c r="B279" s="155" t="s">
        <v>0</v>
      </c>
      <c r="C279" s="155"/>
      <c r="D279" s="156" t="s">
        <v>222</v>
      </c>
      <c r="E279" s="131" t="s">
        <v>328</v>
      </c>
      <c r="F279" s="3">
        <f t="shared" ref="F279:M279" si="141">SUM(F280:F281)</f>
        <v>11878.9</v>
      </c>
      <c r="G279" s="3">
        <f t="shared" si="141"/>
        <v>0</v>
      </c>
      <c r="H279" s="3">
        <f t="shared" si="141"/>
        <v>0</v>
      </c>
      <c r="I279" s="3">
        <f t="shared" si="141"/>
        <v>0</v>
      </c>
      <c r="J279" s="3">
        <f t="shared" si="141"/>
        <v>11878.9</v>
      </c>
      <c r="K279" s="3">
        <f t="shared" si="141"/>
        <v>0</v>
      </c>
      <c r="L279" s="3">
        <f t="shared" si="141"/>
        <v>0</v>
      </c>
      <c r="M279" s="3">
        <f t="shared" si="141"/>
        <v>0</v>
      </c>
      <c r="N279" s="5"/>
    </row>
    <row r="280" spans="1:14" ht="24" customHeight="1">
      <c r="A280" s="203"/>
      <c r="B280" s="155"/>
      <c r="C280" s="155"/>
      <c r="D280" s="156"/>
      <c r="E280" s="131">
        <v>2013</v>
      </c>
      <c r="F280" s="5">
        <f>F283+F286+F289+F292+F295+F298+F301+F304+F307+F310+F313+F316+F319+F322+F325</f>
        <v>11878.9</v>
      </c>
      <c r="G280" s="5">
        <f t="shared" ref="G280:M280" si="142">G283+G286+G289+G292+G295+G298+G301+G304+G307+G310+G313+G316+G319+G322+G325</f>
        <v>0</v>
      </c>
      <c r="H280" s="5">
        <f t="shared" si="142"/>
        <v>0</v>
      </c>
      <c r="I280" s="5">
        <f t="shared" si="142"/>
        <v>0</v>
      </c>
      <c r="J280" s="5">
        <f t="shared" si="142"/>
        <v>11878.9</v>
      </c>
      <c r="K280" s="5">
        <f t="shared" si="142"/>
        <v>0</v>
      </c>
      <c r="L280" s="5">
        <f t="shared" si="142"/>
        <v>0</v>
      </c>
      <c r="M280" s="5">
        <f t="shared" si="142"/>
        <v>0</v>
      </c>
      <c r="N280" s="5"/>
    </row>
    <row r="281" spans="1:14" ht="136.5" customHeight="1">
      <c r="A281" s="203"/>
      <c r="B281" s="155"/>
      <c r="C281" s="155"/>
      <c r="D281" s="156"/>
      <c r="E281" s="131">
        <v>2014</v>
      </c>
      <c r="F281" s="5">
        <f>F284+F287+F290+F293+F296+F299+F302+F305+F308+F311+F314+F317+F320+F323+F326</f>
        <v>0</v>
      </c>
      <c r="G281" s="5">
        <f t="shared" ref="G281:M281" si="143">G284+G287+G290+G293+G296+G299+G302+G305+G308+G311+G314+G317+G320+G323+G326</f>
        <v>0</v>
      </c>
      <c r="H281" s="5">
        <f t="shared" si="143"/>
        <v>0</v>
      </c>
      <c r="I281" s="5">
        <f t="shared" si="143"/>
        <v>0</v>
      </c>
      <c r="J281" s="5">
        <f t="shared" si="143"/>
        <v>0</v>
      </c>
      <c r="K281" s="5">
        <f t="shared" si="143"/>
        <v>0</v>
      </c>
      <c r="L281" s="5">
        <f t="shared" si="143"/>
        <v>0</v>
      </c>
      <c r="M281" s="5">
        <f t="shared" si="143"/>
        <v>0</v>
      </c>
      <c r="N281" s="5"/>
    </row>
    <row r="282" spans="1:14" ht="21" customHeight="1">
      <c r="A282" s="145" t="s">
        <v>79</v>
      </c>
      <c r="B282" s="172" t="s">
        <v>52</v>
      </c>
      <c r="C282" s="172"/>
      <c r="D282" s="165" t="s">
        <v>299</v>
      </c>
      <c r="E282" s="132" t="s">
        <v>328</v>
      </c>
      <c r="F282" s="138">
        <f t="shared" ref="F282:M282" si="144">SUM(F283:F284)</f>
        <v>6460.9</v>
      </c>
      <c r="G282" s="138">
        <f t="shared" si="144"/>
        <v>0</v>
      </c>
      <c r="H282" s="138">
        <f t="shared" si="144"/>
        <v>0</v>
      </c>
      <c r="I282" s="138">
        <f t="shared" si="144"/>
        <v>0</v>
      </c>
      <c r="J282" s="138">
        <f t="shared" si="144"/>
        <v>6460.9</v>
      </c>
      <c r="K282" s="138">
        <f t="shared" si="144"/>
        <v>0</v>
      </c>
      <c r="L282" s="138">
        <f t="shared" si="144"/>
        <v>0</v>
      </c>
      <c r="M282" s="138">
        <f t="shared" si="144"/>
        <v>0</v>
      </c>
      <c r="N282" s="11"/>
    </row>
    <row r="283" spans="1:14" ht="120.75" customHeight="1">
      <c r="A283" s="145"/>
      <c r="B283" s="172"/>
      <c r="C283" s="172"/>
      <c r="D283" s="165"/>
      <c r="E283" s="132">
        <v>2013</v>
      </c>
      <c r="F283" s="7">
        <f>H283+J283+L283</f>
        <v>6460.9</v>
      </c>
      <c r="G283" s="7">
        <f>I283+K283+M283</f>
        <v>0</v>
      </c>
      <c r="H283" s="11">
        <v>0</v>
      </c>
      <c r="I283" s="11">
        <v>0</v>
      </c>
      <c r="J283" s="11">
        <v>6460.9</v>
      </c>
      <c r="K283" s="11">
        <v>0</v>
      </c>
      <c r="L283" s="11">
        <v>0</v>
      </c>
      <c r="M283" s="11">
        <v>0</v>
      </c>
      <c r="N283" s="99" t="s">
        <v>365</v>
      </c>
    </row>
    <row r="284" spans="1:14" ht="105" customHeight="1">
      <c r="A284" s="145"/>
      <c r="B284" s="172"/>
      <c r="C284" s="172"/>
      <c r="D284" s="165"/>
      <c r="E284" s="132">
        <v>2014</v>
      </c>
      <c r="F284" s="116">
        <f>H284+J284+L284</f>
        <v>0</v>
      </c>
      <c r="G284" s="7">
        <f>I284+K284+M284</f>
        <v>0</v>
      </c>
      <c r="H284" s="11">
        <v>0</v>
      </c>
      <c r="I284" s="11">
        <v>0</v>
      </c>
      <c r="J284" s="11">
        <v>0</v>
      </c>
      <c r="K284" s="11">
        <v>0</v>
      </c>
      <c r="L284" s="11">
        <v>0</v>
      </c>
      <c r="M284" s="11">
        <v>0</v>
      </c>
      <c r="N284" s="97" t="s">
        <v>801</v>
      </c>
    </row>
    <row r="285" spans="1:14" ht="19.5" customHeight="1">
      <c r="A285" s="145" t="s">
        <v>80</v>
      </c>
      <c r="B285" s="172" t="s">
        <v>51</v>
      </c>
      <c r="C285" s="172"/>
      <c r="D285" s="165" t="s">
        <v>308</v>
      </c>
      <c r="E285" s="132" t="s">
        <v>328</v>
      </c>
      <c r="F285" s="138">
        <f t="shared" ref="F285:M285" si="145">SUM(F286:F287)</f>
        <v>387</v>
      </c>
      <c r="G285" s="138">
        <f t="shared" si="145"/>
        <v>0</v>
      </c>
      <c r="H285" s="138">
        <f t="shared" si="145"/>
        <v>0</v>
      </c>
      <c r="I285" s="138">
        <f t="shared" si="145"/>
        <v>0</v>
      </c>
      <c r="J285" s="138">
        <f t="shared" si="145"/>
        <v>387</v>
      </c>
      <c r="K285" s="138">
        <f t="shared" si="145"/>
        <v>0</v>
      </c>
      <c r="L285" s="138">
        <f t="shared" si="145"/>
        <v>0</v>
      </c>
      <c r="M285" s="138">
        <f t="shared" si="145"/>
        <v>0</v>
      </c>
      <c r="N285" s="11"/>
    </row>
    <row r="286" spans="1:14" ht="117.75" customHeight="1">
      <c r="A286" s="145"/>
      <c r="B286" s="172"/>
      <c r="C286" s="172"/>
      <c r="D286" s="165"/>
      <c r="E286" s="132">
        <v>2013</v>
      </c>
      <c r="F286" s="116">
        <f>H286+J286+L286</f>
        <v>387</v>
      </c>
      <c r="G286" s="7">
        <f>I286+K286+M286</f>
        <v>0</v>
      </c>
      <c r="H286" s="132">
        <v>0</v>
      </c>
      <c r="I286" s="132">
        <v>0</v>
      </c>
      <c r="J286" s="132">
        <v>387</v>
      </c>
      <c r="K286" s="132">
        <v>0</v>
      </c>
      <c r="L286" s="132">
        <v>0</v>
      </c>
      <c r="M286" s="132">
        <v>0</v>
      </c>
      <c r="N286" s="99" t="s">
        <v>365</v>
      </c>
    </row>
    <row r="287" spans="1:14" ht="105.75" customHeight="1">
      <c r="A287" s="145"/>
      <c r="B287" s="172"/>
      <c r="C287" s="172"/>
      <c r="D287" s="165"/>
      <c r="E287" s="132">
        <v>2014</v>
      </c>
      <c r="F287" s="116">
        <f>H287+J287+L287</f>
        <v>0</v>
      </c>
      <c r="G287" s="7">
        <f>I287+K287+M287</f>
        <v>0</v>
      </c>
      <c r="H287" s="11">
        <v>0</v>
      </c>
      <c r="I287" s="11">
        <v>0</v>
      </c>
      <c r="J287" s="11">
        <v>0</v>
      </c>
      <c r="K287" s="11">
        <v>0</v>
      </c>
      <c r="L287" s="11">
        <v>0</v>
      </c>
      <c r="M287" s="11">
        <v>0</v>
      </c>
      <c r="N287" s="97" t="s">
        <v>801</v>
      </c>
    </row>
    <row r="288" spans="1:14" ht="24" customHeight="1">
      <c r="A288" s="145" t="s">
        <v>81</v>
      </c>
      <c r="B288" s="172" t="s">
        <v>55</v>
      </c>
      <c r="C288" s="172"/>
      <c r="D288" s="165" t="s">
        <v>301</v>
      </c>
      <c r="E288" s="132" t="s">
        <v>328</v>
      </c>
      <c r="F288" s="138">
        <f t="shared" ref="F288:M288" si="146">SUM(F289:F290)</f>
        <v>387</v>
      </c>
      <c r="G288" s="138">
        <f t="shared" si="146"/>
        <v>0</v>
      </c>
      <c r="H288" s="138">
        <f t="shared" si="146"/>
        <v>0</v>
      </c>
      <c r="I288" s="138">
        <f t="shared" si="146"/>
        <v>0</v>
      </c>
      <c r="J288" s="138">
        <f t="shared" si="146"/>
        <v>387</v>
      </c>
      <c r="K288" s="138">
        <f t="shared" si="146"/>
        <v>0</v>
      </c>
      <c r="L288" s="138">
        <f t="shared" si="146"/>
        <v>0</v>
      </c>
      <c r="M288" s="138">
        <f t="shared" si="146"/>
        <v>0</v>
      </c>
      <c r="N288" s="11"/>
    </row>
    <row r="289" spans="1:14" ht="117" customHeight="1">
      <c r="A289" s="145"/>
      <c r="B289" s="172"/>
      <c r="C289" s="172"/>
      <c r="D289" s="165"/>
      <c r="E289" s="132">
        <v>2013</v>
      </c>
      <c r="F289" s="116">
        <f>H289+J289+L289</f>
        <v>387</v>
      </c>
      <c r="G289" s="7">
        <f>I289+K289+M289</f>
        <v>0</v>
      </c>
      <c r="H289" s="132">
        <v>0</v>
      </c>
      <c r="I289" s="132">
        <v>0</v>
      </c>
      <c r="J289" s="132">
        <v>387</v>
      </c>
      <c r="K289" s="132">
        <v>0</v>
      </c>
      <c r="L289" s="132">
        <v>0</v>
      </c>
      <c r="M289" s="132">
        <v>0</v>
      </c>
      <c r="N289" s="99" t="s">
        <v>365</v>
      </c>
    </row>
    <row r="290" spans="1:14" ht="108.75" customHeight="1">
      <c r="A290" s="145"/>
      <c r="B290" s="172"/>
      <c r="C290" s="172"/>
      <c r="D290" s="165"/>
      <c r="E290" s="132">
        <v>2014</v>
      </c>
      <c r="F290" s="116">
        <f>H290+J290+L290</f>
        <v>0</v>
      </c>
      <c r="G290" s="7">
        <f>I290+K290+M290</f>
        <v>0</v>
      </c>
      <c r="H290" s="11">
        <v>0</v>
      </c>
      <c r="I290" s="11">
        <v>0</v>
      </c>
      <c r="J290" s="11">
        <v>0</v>
      </c>
      <c r="K290" s="11">
        <v>0</v>
      </c>
      <c r="L290" s="11">
        <v>0</v>
      </c>
      <c r="M290" s="11">
        <v>0</v>
      </c>
      <c r="N290" s="97" t="s">
        <v>801</v>
      </c>
    </row>
    <row r="291" spans="1:14" ht="19.5" customHeight="1">
      <c r="A291" s="145" t="s">
        <v>82</v>
      </c>
      <c r="B291" s="172" t="s">
        <v>66</v>
      </c>
      <c r="C291" s="172"/>
      <c r="D291" s="165" t="s">
        <v>2</v>
      </c>
      <c r="E291" s="132" t="s">
        <v>328</v>
      </c>
      <c r="F291" s="138">
        <f t="shared" ref="F291:M291" si="147">SUM(F292:F293)</f>
        <v>387</v>
      </c>
      <c r="G291" s="138">
        <f t="shared" si="147"/>
        <v>0</v>
      </c>
      <c r="H291" s="138">
        <f t="shared" si="147"/>
        <v>0</v>
      </c>
      <c r="I291" s="138">
        <f t="shared" si="147"/>
        <v>0</v>
      </c>
      <c r="J291" s="138">
        <f t="shared" si="147"/>
        <v>387</v>
      </c>
      <c r="K291" s="138">
        <f t="shared" si="147"/>
        <v>0</v>
      </c>
      <c r="L291" s="138">
        <f t="shared" si="147"/>
        <v>0</v>
      </c>
      <c r="M291" s="138">
        <f t="shared" si="147"/>
        <v>0</v>
      </c>
      <c r="N291" s="11"/>
    </row>
    <row r="292" spans="1:14" ht="118.5" customHeight="1">
      <c r="A292" s="145"/>
      <c r="B292" s="172"/>
      <c r="C292" s="172"/>
      <c r="D292" s="165"/>
      <c r="E292" s="132">
        <v>2013</v>
      </c>
      <c r="F292" s="112">
        <f>H292+J292+L292</f>
        <v>387</v>
      </c>
      <c r="G292" s="7">
        <f>I292+K292+M292</f>
        <v>0</v>
      </c>
      <c r="H292" s="132">
        <v>0</v>
      </c>
      <c r="I292" s="132">
        <v>0</v>
      </c>
      <c r="J292" s="132">
        <v>387</v>
      </c>
      <c r="K292" s="132">
        <v>0</v>
      </c>
      <c r="L292" s="132">
        <v>0</v>
      </c>
      <c r="M292" s="132">
        <v>0</v>
      </c>
      <c r="N292" s="99" t="s">
        <v>365</v>
      </c>
    </row>
    <row r="293" spans="1:14" ht="110.25">
      <c r="A293" s="145"/>
      <c r="B293" s="172"/>
      <c r="C293" s="172"/>
      <c r="D293" s="165"/>
      <c r="E293" s="132">
        <v>2014</v>
      </c>
      <c r="F293" s="116">
        <f>H293+J293+L293</f>
        <v>0</v>
      </c>
      <c r="G293" s="7">
        <f>I293+K293+M293</f>
        <v>0</v>
      </c>
      <c r="H293" s="11">
        <v>0</v>
      </c>
      <c r="I293" s="11">
        <v>0</v>
      </c>
      <c r="J293" s="11">
        <v>0</v>
      </c>
      <c r="K293" s="11">
        <v>0</v>
      </c>
      <c r="L293" s="11">
        <v>0</v>
      </c>
      <c r="M293" s="11">
        <v>0</v>
      </c>
      <c r="N293" s="97" t="s">
        <v>801</v>
      </c>
    </row>
    <row r="294" spans="1:14" ht="19.5" customHeight="1">
      <c r="A294" s="145" t="s">
        <v>83</v>
      </c>
      <c r="B294" s="172" t="s">
        <v>67</v>
      </c>
      <c r="C294" s="172"/>
      <c r="D294" s="165" t="s">
        <v>56</v>
      </c>
      <c r="E294" s="132" t="s">
        <v>328</v>
      </c>
      <c r="F294" s="138">
        <f t="shared" ref="F294:M294" si="148">SUM(F295:F296)</f>
        <v>387</v>
      </c>
      <c r="G294" s="138">
        <f t="shared" si="148"/>
        <v>0</v>
      </c>
      <c r="H294" s="138">
        <f t="shared" si="148"/>
        <v>0</v>
      </c>
      <c r="I294" s="138">
        <f t="shared" si="148"/>
        <v>0</v>
      </c>
      <c r="J294" s="138">
        <f t="shared" si="148"/>
        <v>387</v>
      </c>
      <c r="K294" s="138">
        <f t="shared" si="148"/>
        <v>0</v>
      </c>
      <c r="L294" s="138">
        <f t="shared" si="148"/>
        <v>0</v>
      </c>
      <c r="M294" s="138">
        <f t="shared" si="148"/>
        <v>0</v>
      </c>
      <c r="N294" s="11"/>
    </row>
    <row r="295" spans="1:14" ht="122.25" customHeight="1">
      <c r="A295" s="145"/>
      <c r="B295" s="172"/>
      <c r="C295" s="172"/>
      <c r="D295" s="165"/>
      <c r="E295" s="132">
        <v>2013</v>
      </c>
      <c r="F295" s="7">
        <f>H295+J295+L295</f>
        <v>387</v>
      </c>
      <c r="G295" s="7">
        <f>I295+K295+M295</f>
        <v>0</v>
      </c>
      <c r="H295" s="132">
        <v>0</v>
      </c>
      <c r="I295" s="132">
        <v>0</v>
      </c>
      <c r="J295" s="132">
        <v>387</v>
      </c>
      <c r="K295" s="132">
        <v>0</v>
      </c>
      <c r="L295" s="132">
        <v>0</v>
      </c>
      <c r="M295" s="132">
        <v>0</v>
      </c>
      <c r="N295" s="99" t="s">
        <v>365</v>
      </c>
    </row>
    <row r="296" spans="1:14">
      <c r="A296" s="145"/>
      <c r="B296" s="172"/>
      <c r="C296" s="172"/>
      <c r="D296" s="165"/>
      <c r="E296" s="132">
        <v>2014</v>
      </c>
      <c r="F296" s="116">
        <f>H296+J296+L296</f>
        <v>0</v>
      </c>
      <c r="G296" s="7">
        <f>I296+K296+M296</f>
        <v>0</v>
      </c>
      <c r="H296" s="11">
        <v>0</v>
      </c>
      <c r="I296" s="11">
        <v>0</v>
      </c>
      <c r="J296" s="11">
        <v>0</v>
      </c>
      <c r="K296" s="11">
        <v>0</v>
      </c>
      <c r="L296" s="11">
        <v>0</v>
      </c>
      <c r="M296" s="11">
        <v>0</v>
      </c>
      <c r="N296" s="132"/>
    </row>
    <row r="297" spans="1:14" ht="19.5" customHeight="1">
      <c r="A297" s="145" t="s">
        <v>84</v>
      </c>
      <c r="B297" s="172" t="s">
        <v>68</v>
      </c>
      <c r="C297" s="172"/>
      <c r="D297" s="165" t="s">
        <v>57</v>
      </c>
      <c r="E297" s="132" t="s">
        <v>328</v>
      </c>
      <c r="F297" s="138">
        <f t="shared" ref="F297:M297" si="149">SUM(F298:F299)</f>
        <v>387</v>
      </c>
      <c r="G297" s="138">
        <f t="shared" si="149"/>
        <v>0</v>
      </c>
      <c r="H297" s="138">
        <f t="shared" si="149"/>
        <v>0</v>
      </c>
      <c r="I297" s="138">
        <f t="shared" si="149"/>
        <v>0</v>
      </c>
      <c r="J297" s="138">
        <f t="shared" si="149"/>
        <v>387</v>
      </c>
      <c r="K297" s="138">
        <f t="shared" si="149"/>
        <v>0</v>
      </c>
      <c r="L297" s="138">
        <f t="shared" si="149"/>
        <v>0</v>
      </c>
      <c r="M297" s="138">
        <f t="shared" si="149"/>
        <v>0</v>
      </c>
      <c r="N297" s="11"/>
    </row>
    <row r="298" spans="1:14" ht="121.5" customHeight="1">
      <c r="A298" s="145"/>
      <c r="B298" s="172"/>
      <c r="C298" s="172"/>
      <c r="D298" s="165"/>
      <c r="E298" s="132">
        <v>2013</v>
      </c>
      <c r="F298" s="112">
        <f>H298+J298+L298</f>
        <v>387</v>
      </c>
      <c r="G298" s="7">
        <f>I298+K298+M298</f>
        <v>0</v>
      </c>
      <c r="H298" s="132">
        <v>0</v>
      </c>
      <c r="I298" s="132">
        <v>0</v>
      </c>
      <c r="J298" s="132">
        <v>387</v>
      </c>
      <c r="K298" s="132">
        <v>0</v>
      </c>
      <c r="L298" s="132">
        <v>0</v>
      </c>
      <c r="M298" s="132">
        <v>0</v>
      </c>
      <c r="N298" s="99" t="s">
        <v>365</v>
      </c>
    </row>
    <row r="299" spans="1:14">
      <c r="A299" s="145"/>
      <c r="B299" s="172"/>
      <c r="C299" s="172"/>
      <c r="D299" s="165"/>
      <c r="E299" s="132">
        <v>2014</v>
      </c>
      <c r="F299" s="116">
        <f>H299+J299+L299</f>
        <v>0</v>
      </c>
      <c r="G299" s="7">
        <f>I299+K299+M299</f>
        <v>0</v>
      </c>
      <c r="H299" s="11">
        <v>0</v>
      </c>
      <c r="I299" s="11">
        <v>0</v>
      </c>
      <c r="J299" s="11">
        <v>0</v>
      </c>
      <c r="K299" s="11">
        <v>0</v>
      </c>
      <c r="L299" s="11">
        <v>0</v>
      </c>
      <c r="M299" s="11">
        <v>0</v>
      </c>
      <c r="N299" s="132"/>
    </row>
    <row r="300" spans="1:14" ht="19.5" customHeight="1">
      <c r="A300" s="145" t="s">
        <v>85</v>
      </c>
      <c r="B300" s="172" t="s">
        <v>69</v>
      </c>
      <c r="C300" s="172"/>
      <c r="D300" s="165" t="s">
        <v>60</v>
      </c>
      <c r="E300" s="132" t="s">
        <v>328</v>
      </c>
      <c r="F300" s="138">
        <f t="shared" ref="F300:M300" si="150">SUM(F301:F302)</f>
        <v>387</v>
      </c>
      <c r="G300" s="138">
        <f t="shared" si="150"/>
        <v>0</v>
      </c>
      <c r="H300" s="138">
        <f t="shared" si="150"/>
        <v>0</v>
      </c>
      <c r="I300" s="138">
        <f t="shared" si="150"/>
        <v>0</v>
      </c>
      <c r="J300" s="138">
        <f t="shared" si="150"/>
        <v>387</v>
      </c>
      <c r="K300" s="138">
        <f t="shared" si="150"/>
        <v>0</v>
      </c>
      <c r="L300" s="138">
        <f t="shared" si="150"/>
        <v>0</v>
      </c>
      <c r="M300" s="138">
        <f t="shared" si="150"/>
        <v>0</v>
      </c>
      <c r="N300" s="11"/>
    </row>
    <row r="301" spans="1:14" ht="126" customHeight="1">
      <c r="A301" s="145"/>
      <c r="B301" s="172"/>
      <c r="C301" s="172"/>
      <c r="D301" s="165"/>
      <c r="E301" s="132">
        <v>2013</v>
      </c>
      <c r="F301" s="116">
        <f>H301+J301+L301</f>
        <v>387</v>
      </c>
      <c r="G301" s="7">
        <f>I301+K301+M301</f>
        <v>0</v>
      </c>
      <c r="H301" s="132">
        <v>0</v>
      </c>
      <c r="I301" s="132">
        <v>0</v>
      </c>
      <c r="J301" s="132">
        <v>387</v>
      </c>
      <c r="K301" s="132">
        <v>0</v>
      </c>
      <c r="L301" s="132">
        <v>0</v>
      </c>
      <c r="M301" s="132">
        <v>0</v>
      </c>
      <c r="N301" s="99" t="s">
        <v>365</v>
      </c>
    </row>
    <row r="302" spans="1:14" ht="110.25">
      <c r="A302" s="145"/>
      <c r="B302" s="172"/>
      <c r="C302" s="172"/>
      <c r="D302" s="165"/>
      <c r="E302" s="132">
        <v>2014</v>
      </c>
      <c r="F302" s="116">
        <f>H302+J302+L302</f>
        <v>0</v>
      </c>
      <c r="G302" s="7">
        <f>I302+K302+M302</f>
        <v>0</v>
      </c>
      <c r="H302" s="11">
        <v>0</v>
      </c>
      <c r="I302" s="11">
        <v>0</v>
      </c>
      <c r="J302" s="11">
        <v>0</v>
      </c>
      <c r="K302" s="11">
        <v>0</v>
      </c>
      <c r="L302" s="11">
        <v>0</v>
      </c>
      <c r="M302" s="11">
        <v>0</v>
      </c>
      <c r="N302" s="97" t="s">
        <v>801</v>
      </c>
    </row>
    <row r="303" spans="1:14" ht="19.5" customHeight="1">
      <c r="A303" s="145" t="s">
        <v>86</v>
      </c>
      <c r="B303" s="172" t="s">
        <v>70</v>
      </c>
      <c r="C303" s="172"/>
      <c r="D303" s="165" t="s">
        <v>58</v>
      </c>
      <c r="E303" s="132" t="s">
        <v>328</v>
      </c>
      <c r="F303" s="138">
        <f t="shared" ref="F303:M303" si="151">SUM(F304:F305)</f>
        <v>387</v>
      </c>
      <c r="G303" s="138">
        <f t="shared" si="151"/>
        <v>0</v>
      </c>
      <c r="H303" s="138">
        <f t="shared" si="151"/>
        <v>0</v>
      </c>
      <c r="I303" s="138">
        <f t="shared" si="151"/>
        <v>0</v>
      </c>
      <c r="J303" s="138">
        <f t="shared" si="151"/>
        <v>387</v>
      </c>
      <c r="K303" s="138">
        <f t="shared" si="151"/>
        <v>0</v>
      </c>
      <c r="L303" s="138">
        <f t="shared" si="151"/>
        <v>0</v>
      </c>
      <c r="M303" s="138">
        <f t="shared" si="151"/>
        <v>0</v>
      </c>
      <c r="N303" s="11"/>
    </row>
    <row r="304" spans="1:14" ht="119.25" customHeight="1">
      <c r="A304" s="145"/>
      <c r="B304" s="172"/>
      <c r="C304" s="172"/>
      <c r="D304" s="165"/>
      <c r="E304" s="132">
        <v>2013</v>
      </c>
      <c r="F304" s="116">
        <f>H304+J304+L304</f>
        <v>387</v>
      </c>
      <c r="G304" s="7">
        <f>I304+K304+M304</f>
        <v>0</v>
      </c>
      <c r="H304" s="132">
        <v>0</v>
      </c>
      <c r="I304" s="132">
        <v>0</v>
      </c>
      <c r="J304" s="132">
        <v>387</v>
      </c>
      <c r="K304" s="132">
        <v>0</v>
      </c>
      <c r="L304" s="132">
        <v>0</v>
      </c>
      <c r="M304" s="132">
        <v>0</v>
      </c>
      <c r="N304" s="99" t="s">
        <v>365</v>
      </c>
    </row>
    <row r="305" spans="1:14" ht="110.25">
      <c r="A305" s="145"/>
      <c r="B305" s="172"/>
      <c r="C305" s="172"/>
      <c r="D305" s="165"/>
      <c r="E305" s="132">
        <v>2014</v>
      </c>
      <c r="F305" s="116">
        <f>H305+J305+L305</f>
        <v>0</v>
      </c>
      <c r="G305" s="7">
        <f>I305+K305+M305</f>
        <v>0</v>
      </c>
      <c r="H305" s="11">
        <v>0</v>
      </c>
      <c r="I305" s="11">
        <v>0</v>
      </c>
      <c r="J305" s="11">
        <v>0</v>
      </c>
      <c r="K305" s="11">
        <v>0</v>
      </c>
      <c r="L305" s="11">
        <v>0</v>
      </c>
      <c r="M305" s="11">
        <v>0</v>
      </c>
      <c r="N305" s="97" t="s">
        <v>801</v>
      </c>
    </row>
    <row r="306" spans="1:14" ht="19.5" customHeight="1">
      <c r="A306" s="145" t="s">
        <v>87</v>
      </c>
      <c r="B306" s="172" t="s">
        <v>71</v>
      </c>
      <c r="C306" s="172"/>
      <c r="D306" s="165" t="s">
        <v>59</v>
      </c>
      <c r="E306" s="132" t="s">
        <v>328</v>
      </c>
      <c r="F306" s="138">
        <f t="shared" ref="F306:M306" si="152">SUM(F307:F308)</f>
        <v>387</v>
      </c>
      <c r="G306" s="138">
        <f t="shared" si="152"/>
        <v>0</v>
      </c>
      <c r="H306" s="138">
        <f t="shared" si="152"/>
        <v>0</v>
      </c>
      <c r="I306" s="138">
        <f t="shared" si="152"/>
        <v>0</v>
      </c>
      <c r="J306" s="138">
        <f t="shared" si="152"/>
        <v>387</v>
      </c>
      <c r="K306" s="138">
        <f t="shared" si="152"/>
        <v>0</v>
      </c>
      <c r="L306" s="138">
        <f t="shared" si="152"/>
        <v>0</v>
      </c>
      <c r="M306" s="138">
        <f t="shared" si="152"/>
        <v>0</v>
      </c>
      <c r="N306" s="11"/>
    </row>
    <row r="307" spans="1:14" ht="119.25" customHeight="1">
      <c r="A307" s="145"/>
      <c r="B307" s="172"/>
      <c r="C307" s="172"/>
      <c r="D307" s="165"/>
      <c r="E307" s="132">
        <v>2013</v>
      </c>
      <c r="F307" s="116">
        <f>H307+J307+L307</f>
        <v>387</v>
      </c>
      <c r="G307" s="7">
        <f>I307+K307+M307</f>
        <v>0</v>
      </c>
      <c r="H307" s="132">
        <v>0</v>
      </c>
      <c r="I307" s="132">
        <v>0</v>
      </c>
      <c r="J307" s="132">
        <v>387</v>
      </c>
      <c r="K307" s="132">
        <v>0</v>
      </c>
      <c r="L307" s="132">
        <v>0</v>
      </c>
      <c r="M307" s="132">
        <v>0</v>
      </c>
      <c r="N307" s="99" t="s">
        <v>365</v>
      </c>
    </row>
    <row r="308" spans="1:14" ht="110.25">
      <c r="A308" s="145"/>
      <c r="B308" s="172"/>
      <c r="C308" s="172"/>
      <c r="D308" s="165"/>
      <c r="E308" s="132">
        <v>2014</v>
      </c>
      <c r="F308" s="116">
        <f>H308+J308+L308</f>
        <v>0</v>
      </c>
      <c r="G308" s="7">
        <f>I308+K308+M308</f>
        <v>0</v>
      </c>
      <c r="H308" s="11">
        <v>0</v>
      </c>
      <c r="I308" s="11">
        <v>0</v>
      </c>
      <c r="J308" s="11">
        <v>0</v>
      </c>
      <c r="K308" s="11">
        <v>0</v>
      </c>
      <c r="L308" s="11">
        <v>0</v>
      </c>
      <c r="M308" s="11">
        <v>0</v>
      </c>
      <c r="N308" s="97" t="s">
        <v>801</v>
      </c>
    </row>
    <row r="309" spans="1:14" ht="19.5" customHeight="1">
      <c r="A309" s="145" t="s">
        <v>88</v>
      </c>
      <c r="B309" s="172" t="s">
        <v>72</v>
      </c>
      <c r="C309" s="172"/>
      <c r="D309" s="165" t="s">
        <v>61</v>
      </c>
      <c r="E309" s="132" t="s">
        <v>328</v>
      </c>
      <c r="F309" s="138">
        <f t="shared" ref="F309:M309" si="153">SUM(F310:F311)</f>
        <v>387</v>
      </c>
      <c r="G309" s="138">
        <f t="shared" si="153"/>
        <v>0</v>
      </c>
      <c r="H309" s="138">
        <f t="shared" si="153"/>
        <v>0</v>
      </c>
      <c r="I309" s="138">
        <f t="shared" si="153"/>
        <v>0</v>
      </c>
      <c r="J309" s="138">
        <f t="shared" si="153"/>
        <v>387</v>
      </c>
      <c r="K309" s="138">
        <f t="shared" si="153"/>
        <v>0</v>
      </c>
      <c r="L309" s="138">
        <f t="shared" si="153"/>
        <v>0</v>
      </c>
      <c r="M309" s="138">
        <f t="shared" si="153"/>
        <v>0</v>
      </c>
      <c r="N309" s="11"/>
    </row>
    <row r="310" spans="1:14" ht="122.25" customHeight="1">
      <c r="A310" s="145"/>
      <c r="B310" s="172"/>
      <c r="C310" s="172"/>
      <c r="D310" s="165"/>
      <c r="E310" s="132">
        <v>2013</v>
      </c>
      <c r="F310" s="116">
        <f>H310+J310+L310</f>
        <v>387</v>
      </c>
      <c r="G310" s="7">
        <f>I310+K310+M310</f>
        <v>0</v>
      </c>
      <c r="H310" s="132">
        <v>0</v>
      </c>
      <c r="I310" s="132">
        <v>0</v>
      </c>
      <c r="J310" s="132">
        <v>387</v>
      </c>
      <c r="K310" s="132">
        <v>0</v>
      </c>
      <c r="L310" s="132">
        <v>0</v>
      </c>
      <c r="M310" s="132">
        <v>0</v>
      </c>
      <c r="N310" s="99" t="s">
        <v>365</v>
      </c>
    </row>
    <row r="311" spans="1:14" ht="110.25">
      <c r="A311" s="145"/>
      <c r="B311" s="172"/>
      <c r="C311" s="172"/>
      <c r="D311" s="165"/>
      <c r="E311" s="132">
        <v>2014</v>
      </c>
      <c r="F311" s="116">
        <f>H311+J311+L311</f>
        <v>0</v>
      </c>
      <c r="G311" s="7">
        <f>I311+K311+M311</f>
        <v>0</v>
      </c>
      <c r="H311" s="11">
        <v>0</v>
      </c>
      <c r="I311" s="11">
        <v>0</v>
      </c>
      <c r="J311" s="11">
        <v>0</v>
      </c>
      <c r="K311" s="11">
        <v>0</v>
      </c>
      <c r="L311" s="11">
        <v>0</v>
      </c>
      <c r="M311" s="11">
        <v>0</v>
      </c>
      <c r="N311" s="97" t="s">
        <v>801</v>
      </c>
    </row>
    <row r="312" spans="1:14" ht="19.5" customHeight="1">
      <c r="A312" s="145" t="s">
        <v>89</v>
      </c>
      <c r="B312" s="172" t="s">
        <v>73</v>
      </c>
      <c r="C312" s="172"/>
      <c r="D312" s="165" t="s">
        <v>319</v>
      </c>
      <c r="E312" s="132" t="s">
        <v>328</v>
      </c>
      <c r="F312" s="138">
        <f t="shared" ref="F312:M312" si="154">SUM(F313:F314)</f>
        <v>387</v>
      </c>
      <c r="G312" s="138">
        <f t="shared" si="154"/>
        <v>0</v>
      </c>
      <c r="H312" s="138">
        <f t="shared" si="154"/>
        <v>0</v>
      </c>
      <c r="I312" s="138">
        <f t="shared" si="154"/>
        <v>0</v>
      </c>
      <c r="J312" s="138">
        <f t="shared" si="154"/>
        <v>387</v>
      </c>
      <c r="K312" s="138">
        <f t="shared" si="154"/>
        <v>0</v>
      </c>
      <c r="L312" s="138">
        <f t="shared" si="154"/>
        <v>0</v>
      </c>
      <c r="M312" s="138">
        <f t="shared" si="154"/>
        <v>0</v>
      </c>
      <c r="N312" s="11"/>
    </row>
    <row r="313" spans="1:14" ht="126" customHeight="1">
      <c r="A313" s="145"/>
      <c r="B313" s="172"/>
      <c r="C313" s="172"/>
      <c r="D313" s="165"/>
      <c r="E313" s="132">
        <v>2013</v>
      </c>
      <c r="F313" s="116">
        <f>H313+J313+L313</f>
        <v>387</v>
      </c>
      <c r="G313" s="7">
        <f>I313+K313+M313</f>
        <v>0</v>
      </c>
      <c r="H313" s="132">
        <v>0</v>
      </c>
      <c r="I313" s="132">
        <v>0</v>
      </c>
      <c r="J313" s="132">
        <v>387</v>
      </c>
      <c r="K313" s="132">
        <v>0</v>
      </c>
      <c r="L313" s="132">
        <v>0</v>
      </c>
      <c r="M313" s="132">
        <v>0</v>
      </c>
      <c r="N313" s="99" t="s">
        <v>365</v>
      </c>
    </row>
    <row r="314" spans="1:14" ht="110.25">
      <c r="A314" s="145"/>
      <c r="B314" s="172"/>
      <c r="C314" s="172"/>
      <c r="D314" s="165"/>
      <c r="E314" s="132">
        <v>2014</v>
      </c>
      <c r="F314" s="116">
        <f>H314+J314+L314</f>
        <v>0</v>
      </c>
      <c r="G314" s="7">
        <f>I314+K314+M314</f>
        <v>0</v>
      </c>
      <c r="H314" s="11">
        <v>0</v>
      </c>
      <c r="I314" s="11">
        <v>0</v>
      </c>
      <c r="J314" s="11">
        <v>0</v>
      </c>
      <c r="K314" s="11">
        <v>0</v>
      </c>
      <c r="L314" s="11">
        <v>0</v>
      </c>
      <c r="M314" s="11">
        <v>0</v>
      </c>
      <c r="N314" s="97" t="s">
        <v>801</v>
      </c>
    </row>
    <row r="315" spans="1:14" ht="19.5" customHeight="1">
      <c r="A315" s="145" t="s">
        <v>90</v>
      </c>
      <c r="B315" s="172" t="s">
        <v>74</v>
      </c>
      <c r="C315" s="172"/>
      <c r="D315" s="165" t="s">
        <v>62</v>
      </c>
      <c r="E315" s="132" t="s">
        <v>328</v>
      </c>
      <c r="F315" s="138">
        <f t="shared" ref="F315:M315" si="155">SUM(F316:F317)</f>
        <v>387</v>
      </c>
      <c r="G315" s="138">
        <f t="shared" si="155"/>
        <v>0</v>
      </c>
      <c r="H315" s="138">
        <f t="shared" si="155"/>
        <v>0</v>
      </c>
      <c r="I315" s="138">
        <f t="shared" si="155"/>
        <v>0</v>
      </c>
      <c r="J315" s="138">
        <f t="shared" si="155"/>
        <v>387</v>
      </c>
      <c r="K315" s="138">
        <f t="shared" si="155"/>
        <v>0</v>
      </c>
      <c r="L315" s="138">
        <f t="shared" si="155"/>
        <v>0</v>
      </c>
      <c r="M315" s="138">
        <f t="shared" si="155"/>
        <v>0</v>
      </c>
      <c r="N315" s="11"/>
    </row>
    <row r="316" spans="1:14" ht="121.5" customHeight="1">
      <c r="A316" s="145"/>
      <c r="B316" s="172"/>
      <c r="C316" s="172"/>
      <c r="D316" s="165"/>
      <c r="E316" s="132">
        <v>2013</v>
      </c>
      <c r="F316" s="112">
        <f>H316+J316+L316</f>
        <v>387</v>
      </c>
      <c r="G316" s="6">
        <f>I316+K316+M316</f>
        <v>0</v>
      </c>
      <c r="H316" s="132">
        <v>0</v>
      </c>
      <c r="I316" s="132">
        <v>0</v>
      </c>
      <c r="J316" s="132">
        <v>387</v>
      </c>
      <c r="K316" s="132">
        <v>0</v>
      </c>
      <c r="L316" s="132">
        <v>0</v>
      </c>
      <c r="M316" s="132">
        <v>0</v>
      </c>
      <c r="N316" s="99" t="s">
        <v>365</v>
      </c>
    </row>
    <row r="317" spans="1:14" ht="100.5" customHeight="1">
      <c r="A317" s="145"/>
      <c r="B317" s="172"/>
      <c r="C317" s="172"/>
      <c r="D317" s="165"/>
      <c r="E317" s="132">
        <v>2014</v>
      </c>
      <c r="F317" s="116">
        <f>H317+J317+L317</f>
        <v>0</v>
      </c>
      <c r="G317" s="7">
        <f>I317+K317+M317</f>
        <v>0</v>
      </c>
      <c r="H317" s="11">
        <v>0</v>
      </c>
      <c r="I317" s="11">
        <v>0</v>
      </c>
      <c r="J317" s="11">
        <v>0</v>
      </c>
      <c r="K317" s="11">
        <v>0</v>
      </c>
      <c r="L317" s="11">
        <v>0</v>
      </c>
      <c r="M317" s="11">
        <v>0</v>
      </c>
      <c r="N317" s="97" t="s">
        <v>801</v>
      </c>
    </row>
    <row r="318" spans="1:14" ht="19.5" customHeight="1">
      <c r="A318" s="145" t="s">
        <v>91</v>
      </c>
      <c r="B318" s="172" t="s">
        <v>75</v>
      </c>
      <c r="C318" s="172"/>
      <c r="D318" s="165" t="s">
        <v>63</v>
      </c>
      <c r="E318" s="132" t="s">
        <v>328</v>
      </c>
      <c r="F318" s="138">
        <f t="shared" ref="F318:M318" si="156">SUM(F319:F320)</f>
        <v>387</v>
      </c>
      <c r="G318" s="138">
        <f t="shared" si="156"/>
        <v>0</v>
      </c>
      <c r="H318" s="138">
        <f t="shared" si="156"/>
        <v>0</v>
      </c>
      <c r="I318" s="138">
        <f t="shared" si="156"/>
        <v>0</v>
      </c>
      <c r="J318" s="138">
        <f t="shared" si="156"/>
        <v>387</v>
      </c>
      <c r="K318" s="138">
        <f t="shared" si="156"/>
        <v>0</v>
      </c>
      <c r="L318" s="138">
        <f t="shared" si="156"/>
        <v>0</v>
      </c>
      <c r="M318" s="138">
        <f t="shared" si="156"/>
        <v>0</v>
      </c>
      <c r="N318" s="11"/>
    </row>
    <row r="319" spans="1:14" ht="115.5" customHeight="1">
      <c r="A319" s="145"/>
      <c r="B319" s="172"/>
      <c r="C319" s="172"/>
      <c r="D319" s="165"/>
      <c r="E319" s="132">
        <v>2013</v>
      </c>
      <c r="F319" s="116">
        <f>H319+J319+L319</f>
        <v>387</v>
      </c>
      <c r="G319" s="7">
        <f>I319+K319+M319</f>
        <v>0</v>
      </c>
      <c r="H319" s="132">
        <v>0</v>
      </c>
      <c r="I319" s="132">
        <v>0</v>
      </c>
      <c r="J319" s="132">
        <v>387</v>
      </c>
      <c r="K319" s="132">
        <v>0</v>
      </c>
      <c r="L319" s="132">
        <v>0</v>
      </c>
      <c r="M319" s="132">
        <v>0</v>
      </c>
      <c r="N319" s="99" t="s">
        <v>365</v>
      </c>
    </row>
    <row r="320" spans="1:14" ht="110.25">
      <c r="A320" s="145"/>
      <c r="B320" s="172"/>
      <c r="C320" s="172"/>
      <c r="D320" s="165"/>
      <c r="E320" s="132">
        <v>2014</v>
      </c>
      <c r="F320" s="116">
        <f>H320+J320+L320</f>
        <v>0</v>
      </c>
      <c r="G320" s="7">
        <f>I320+K320+M320</f>
        <v>0</v>
      </c>
      <c r="H320" s="11">
        <v>0</v>
      </c>
      <c r="I320" s="11">
        <v>0</v>
      </c>
      <c r="J320" s="11">
        <v>0</v>
      </c>
      <c r="K320" s="11">
        <v>0</v>
      </c>
      <c r="L320" s="11">
        <v>0</v>
      </c>
      <c r="M320" s="11">
        <v>0</v>
      </c>
      <c r="N320" s="97" t="s">
        <v>801</v>
      </c>
    </row>
    <row r="321" spans="1:14" ht="23.25" customHeight="1">
      <c r="A321" s="145" t="s">
        <v>92</v>
      </c>
      <c r="B321" s="172" t="s">
        <v>76</v>
      </c>
      <c r="C321" s="172"/>
      <c r="D321" s="165" t="s">
        <v>64</v>
      </c>
      <c r="E321" s="132" t="s">
        <v>328</v>
      </c>
      <c r="F321" s="138">
        <f t="shared" ref="F321:M321" si="157">SUM(F322:F323)</f>
        <v>387</v>
      </c>
      <c r="G321" s="138">
        <f t="shared" si="157"/>
        <v>0</v>
      </c>
      <c r="H321" s="138">
        <f t="shared" si="157"/>
        <v>0</v>
      </c>
      <c r="I321" s="138">
        <f t="shared" si="157"/>
        <v>0</v>
      </c>
      <c r="J321" s="138">
        <f t="shared" si="157"/>
        <v>387</v>
      </c>
      <c r="K321" s="138">
        <f t="shared" si="157"/>
        <v>0</v>
      </c>
      <c r="L321" s="138">
        <f t="shared" si="157"/>
        <v>0</v>
      </c>
      <c r="M321" s="138">
        <f t="shared" si="157"/>
        <v>0</v>
      </c>
      <c r="N321" s="11"/>
    </row>
    <row r="322" spans="1:14" ht="120" customHeight="1">
      <c r="A322" s="145"/>
      <c r="B322" s="172"/>
      <c r="C322" s="172"/>
      <c r="D322" s="165"/>
      <c r="E322" s="132">
        <v>2013</v>
      </c>
      <c r="F322" s="116">
        <f>H322+J322+L322</f>
        <v>387</v>
      </c>
      <c r="G322" s="7">
        <f>I322+K322+M322</f>
        <v>0</v>
      </c>
      <c r="H322" s="132">
        <v>0</v>
      </c>
      <c r="I322" s="132">
        <v>0</v>
      </c>
      <c r="J322" s="132">
        <v>387</v>
      </c>
      <c r="K322" s="132">
        <v>0</v>
      </c>
      <c r="L322" s="132">
        <v>0</v>
      </c>
      <c r="M322" s="132">
        <v>0</v>
      </c>
      <c r="N322" s="99" t="s">
        <v>365</v>
      </c>
    </row>
    <row r="323" spans="1:14" ht="105" customHeight="1">
      <c r="A323" s="145"/>
      <c r="B323" s="172"/>
      <c r="C323" s="172"/>
      <c r="D323" s="165"/>
      <c r="E323" s="132">
        <v>2014</v>
      </c>
      <c r="F323" s="116">
        <f>H323+J323+L323</f>
        <v>0</v>
      </c>
      <c r="G323" s="7">
        <f>I323+K323+M323</f>
        <v>0</v>
      </c>
      <c r="H323" s="11">
        <v>0</v>
      </c>
      <c r="I323" s="11">
        <v>0</v>
      </c>
      <c r="J323" s="11">
        <v>0</v>
      </c>
      <c r="K323" s="11">
        <v>0</v>
      </c>
      <c r="L323" s="11">
        <v>0</v>
      </c>
      <c r="M323" s="11">
        <v>0</v>
      </c>
      <c r="N323" s="97" t="s">
        <v>801</v>
      </c>
    </row>
    <row r="324" spans="1:14" ht="19.5" customHeight="1">
      <c r="A324" s="145" t="s">
        <v>93</v>
      </c>
      <c r="B324" s="172" t="s">
        <v>77</v>
      </c>
      <c r="C324" s="172"/>
      <c r="D324" s="165" t="s">
        <v>65</v>
      </c>
      <c r="E324" s="132" t="s">
        <v>328</v>
      </c>
      <c r="F324" s="138">
        <f t="shared" ref="F324:M324" si="158">SUM(F325:F326)</f>
        <v>387</v>
      </c>
      <c r="G324" s="138">
        <f t="shared" si="158"/>
        <v>0</v>
      </c>
      <c r="H324" s="138">
        <f t="shared" si="158"/>
        <v>0</v>
      </c>
      <c r="I324" s="138">
        <f t="shared" si="158"/>
        <v>0</v>
      </c>
      <c r="J324" s="138">
        <f t="shared" si="158"/>
        <v>387</v>
      </c>
      <c r="K324" s="138">
        <f t="shared" si="158"/>
        <v>0</v>
      </c>
      <c r="L324" s="138">
        <f t="shared" si="158"/>
        <v>0</v>
      </c>
      <c r="M324" s="138">
        <f t="shared" si="158"/>
        <v>0</v>
      </c>
      <c r="N324" s="11"/>
    </row>
    <row r="325" spans="1:14" ht="120.75" customHeight="1">
      <c r="A325" s="145"/>
      <c r="B325" s="172"/>
      <c r="C325" s="172"/>
      <c r="D325" s="165"/>
      <c r="E325" s="132">
        <v>2013</v>
      </c>
      <c r="F325" s="116">
        <f>H325+J325+L325</f>
        <v>387</v>
      </c>
      <c r="G325" s="7">
        <f>I325+K325+M325</f>
        <v>0</v>
      </c>
      <c r="H325" s="132">
        <v>0</v>
      </c>
      <c r="I325" s="132">
        <v>0</v>
      </c>
      <c r="J325" s="132">
        <v>387</v>
      </c>
      <c r="K325" s="132">
        <v>0</v>
      </c>
      <c r="L325" s="132">
        <v>0</v>
      </c>
      <c r="M325" s="132">
        <v>0</v>
      </c>
      <c r="N325" s="99" t="s">
        <v>365</v>
      </c>
    </row>
    <row r="326" spans="1:14" ht="110.25">
      <c r="A326" s="145"/>
      <c r="B326" s="172"/>
      <c r="C326" s="172"/>
      <c r="D326" s="165"/>
      <c r="E326" s="132">
        <v>2014</v>
      </c>
      <c r="F326" s="116">
        <f>H326+J326+L326</f>
        <v>0</v>
      </c>
      <c r="G326" s="7">
        <f>I326+K326+M326</f>
        <v>0</v>
      </c>
      <c r="H326" s="11">
        <v>0</v>
      </c>
      <c r="I326" s="11">
        <v>0</v>
      </c>
      <c r="J326" s="11">
        <v>0</v>
      </c>
      <c r="K326" s="11">
        <v>0</v>
      </c>
      <c r="L326" s="11">
        <v>0</v>
      </c>
      <c r="M326" s="11">
        <v>0</v>
      </c>
      <c r="N326" s="97" t="s">
        <v>801</v>
      </c>
    </row>
    <row r="327" spans="1:14" ht="19.5" customHeight="1">
      <c r="A327" s="156"/>
      <c r="B327" s="155" t="s">
        <v>3</v>
      </c>
      <c r="C327" s="155"/>
      <c r="D327" s="156"/>
      <c r="E327" s="131" t="s">
        <v>328</v>
      </c>
      <c r="F327" s="3">
        <f t="shared" ref="F327:M327" si="159">SUM(F328:F329)</f>
        <v>18378.900000000001</v>
      </c>
      <c r="G327" s="3">
        <f t="shared" si="159"/>
        <v>0</v>
      </c>
      <c r="H327" s="3">
        <f t="shared" si="159"/>
        <v>3250</v>
      </c>
      <c r="I327" s="3">
        <f t="shared" si="159"/>
        <v>0</v>
      </c>
      <c r="J327" s="3">
        <f t="shared" si="159"/>
        <v>15128.9</v>
      </c>
      <c r="K327" s="3">
        <f t="shared" si="159"/>
        <v>0</v>
      </c>
      <c r="L327" s="3">
        <f t="shared" si="159"/>
        <v>0</v>
      </c>
      <c r="M327" s="3">
        <f t="shared" si="159"/>
        <v>0</v>
      </c>
      <c r="N327" s="5"/>
    </row>
    <row r="328" spans="1:14">
      <c r="A328" s="156"/>
      <c r="B328" s="155"/>
      <c r="C328" s="155"/>
      <c r="D328" s="156"/>
      <c r="E328" s="131">
        <v>2013</v>
      </c>
      <c r="F328" s="5">
        <f>F277+F280</f>
        <v>14878.9</v>
      </c>
      <c r="G328" s="5">
        <f t="shared" ref="G328:M328" si="160">G277+G280</f>
        <v>0</v>
      </c>
      <c r="H328" s="5">
        <f t="shared" si="160"/>
        <v>1500</v>
      </c>
      <c r="I328" s="5">
        <f t="shared" si="160"/>
        <v>0</v>
      </c>
      <c r="J328" s="5">
        <f t="shared" si="160"/>
        <v>13378.9</v>
      </c>
      <c r="K328" s="5">
        <f t="shared" si="160"/>
        <v>0</v>
      </c>
      <c r="L328" s="5">
        <f t="shared" si="160"/>
        <v>0</v>
      </c>
      <c r="M328" s="5">
        <f t="shared" si="160"/>
        <v>0</v>
      </c>
      <c r="N328" s="3"/>
    </row>
    <row r="329" spans="1:14" ht="19.5" thickBot="1">
      <c r="A329" s="156"/>
      <c r="B329" s="155"/>
      <c r="C329" s="155"/>
      <c r="D329" s="156"/>
      <c r="E329" s="131">
        <v>2014</v>
      </c>
      <c r="F329" s="5">
        <f>F278+F281</f>
        <v>3500</v>
      </c>
      <c r="G329" s="5">
        <f t="shared" ref="G329:M329" si="161">G278+G281</f>
        <v>0</v>
      </c>
      <c r="H329" s="5">
        <f t="shared" si="161"/>
        <v>1750</v>
      </c>
      <c r="I329" s="5">
        <f t="shared" si="161"/>
        <v>0</v>
      </c>
      <c r="J329" s="5">
        <f t="shared" si="161"/>
        <v>1750</v>
      </c>
      <c r="K329" s="5">
        <f t="shared" si="161"/>
        <v>0</v>
      </c>
      <c r="L329" s="5">
        <f t="shared" si="161"/>
        <v>0</v>
      </c>
      <c r="M329" s="5">
        <f t="shared" si="161"/>
        <v>0</v>
      </c>
      <c r="N329" s="3"/>
    </row>
    <row r="330" spans="1:14">
      <c r="A330" s="208" t="s">
        <v>4</v>
      </c>
      <c r="B330" s="209"/>
      <c r="C330" s="209"/>
      <c r="D330" s="209"/>
      <c r="E330" s="209"/>
      <c r="F330" s="209"/>
      <c r="G330" s="209"/>
      <c r="H330" s="209"/>
      <c r="I330" s="209"/>
      <c r="J330" s="209"/>
      <c r="K330" s="209"/>
      <c r="L330" s="209"/>
      <c r="M330" s="209"/>
      <c r="N330" s="209"/>
    </row>
    <row r="331" spans="1:14" ht="36.75" customHeight="1">
      <c r="A331" s="156" t="s">
        <v>5</v>
      </c>
      <c r="B331" s="155" t="s">
        <v>6</v>
      </c>
      <c r="C331" s="155"/>
      <c r="D331" s="156" t="s">
        <v>222</v>
      </c>
      <c r="E331" s="131" t="s">
        <v>328</v>
      </c>
      <c r="F331" s="3">
        <f t="shared" ref="F331:M331" si="162">SUM(F332:F333)</f>
        <v>4555</v>
      </c>
      <c r="G331" s="3">
        <f t="shared" si="162"/>
        <v>5660</v>
      </c>
      <c r="H331" s="3">
        <f t="shared" si="162"/>
        <v>1100</v>
      </c>
      <c r="I331" s="3">
        <f t="shared" si="162"/>
        <v>1184</v>
      </c>
      <c r="J331" s="3">
        <f t="shared" si="162"/>
        <v>3455</v>
      </c>
      <c r="K331" s="3">
        <f t="shared" si="162"/>
        <v>4476</v>
      </c>
      <c r="L331" s="3">
        <f t="shared" si="162"/>
        <v>0</v>
      </c>
      <c r="M331" s="3">
        <f t="shared" si="162"/>
        <v>0</v>
      </c>
      <c r="N331" s="5"/>
    </row>
    <row r="332" spans="1:14" ht="400.5" customHeight="1">
      <c r="A332" s="156"/>
      <c r="B332" s="155"/>
      <c r="C332" s="155"/>
      <c r="D332" s="156"/>
      <c r="E332" s="131">
        <v>2013</v>
      </c>
      <c r="F332" s="6">
        <f>H332+J332+L332</f>
        <v>2255</v>
      </c>
      <c r="G332" s="6">
        <f>I332+K332+M332</f>
        <v>2511</v>
      </c>
      <c r="H332" s="5">
        <v>550</v>
      </c>
      <c r="I332" s="5">
        <v>484</v>
      </c>
      <c r="J332" s="5">
        <v>1705</v>
      </c>
      <c r="K332" s="5">
        <v>2027</v>
      </c>
      <c r="L332" s="5">
        <v>0</v>
      </c>
      <c r="M332" s="5">
        <v>0</v>
      </c>
      <c r="N332" s="99" t="s">
        <v>366</v>
      </c>
    </row>
    <row r="333" spans="1:14" ht="382.5" customHeight="1">
      <c r="A333" s="156"/>
      <c r="B333" s="155"/>
      <c r="C333" s="155"/>
      <c r="D333" s="156"/>
      <c r="E333" s="131">
        <v>2014</v>
      </c>
      <c r="F333" s="6">
        <f>H333+J333+L333</f>
        <v>2300</v>
      </c>
      <c r="G333" s="5">
        <v>3149</v>
      </c>
      <c r="H333" s="5">
        <v>550</v>
      </c>
      <c r="I333" s="5">
        <v>700</v>
      </c>
      <c r="J333" s="5">
        <v>1750</v>
      </c>
      <c r="K333" s="5">
        <v>2449</v>
      </c>
      <c r="L333" s="5">
        <v>0</v>
      </c>
      <c r="M333" s="5">
        <v>0</v>
      </c>
      <c r="N333" s="115" t="s">
        <v>389</v>
      </c>
    </row>
    <row r="334" spans="1:14" ht="24.75" customHeight="1">
      <c r="A334" s="156" t="s">
        <v>7</v>
      </c>
      <c r="B334" s="155" t="s">
        <v>8</v>
      </c>
      <c r="C334" s="155"/>
      <c r="D334" s="156" t="s">
        <v>222</v>
      </c>
      <c r="E334" s="131" t="s">
        <v>328</v>
      </c>
      <c r="F334" s="3">
        <f t="shared" ref="F334:M334" si="163">SUM(F335:F336)</f>
        <v>5729</v>
      </c>
      <c r="G334" s="3">
        <f t="shared" si="163"/>
        <v>5526.8</v>
      </c>
      <c r="H334" s="3">
        <f t="shared" si="163"/>
        <v>0</v>
      </c>
      <c r="I334" s="3">
        <f t="shared" si="163"/>
        <v>0</v>
      </c>
      <c r="J334" s="3">
        <f t="shared" si="163"/>
        <v>5729</v>
      </c>
      <c r="K334" s="3">
        <f t="shared" si="163"/>
        <v>5526.8</v>
      </c>
      <c r="L334" s="3">
        <f t="shared" si="163"/>
        <v>0</v>
      </c>
      <c r="M334" s="3">
        <f t="shared" si="163"/>
        <v>0</v>
      </c>
      <c r="N334" s="5"/>
    </row>
    <row r="335" spans="1:14" ht="24.75" customHeight="1">
      <c r="A335" s="156"/>
      <c r="B335" s="155"/>
      <c r="C335" s="155"/>
      <c r="D335" s="156"/>
      <c r="E335" s="131">
        <v>2013</v>
      </c>
      <c r="F335" s="5">
        <f>F338+F341+F344+F347</f>
        <v>2567</v>
      </c>
      <c r="G335" s="5">
        <f t="shared" ref="G335:M335" si="164">G338+G341+G344+G347</f>
        <v>2119</v>
      </c>
      <c r="H335" s="5">
        <f t="shared" si="164"/>
        <v>0</v>
      </c>
      <c r="I335" s="5">
        <f t="shared" si="164"/>
        <v>0</v>
      </c>
      <c r="J335" s="5">
        <f t="shared" si="164"/>
        <v>2567</v>
      </c>
      <c r="K335" s="5">
        <f t="shared" si="164"/>
        <v>2119</v>
      </c>
      <c r="L335" s="5">
        <f t="shared" si="164"/>
        <v>0</v>
      </c>
      <c r="M335" s="5">
        <f t="shared" si="164"/>
        <v>0</v>
      </c>
      <c r="N335" s="5"/>
    </row>
    <row r="336" spans="1:14" ht="33.75" customHeight="1">
      <c r="A336" s="156"/>
      <c r="B336" s="155"/>
      <c r="C336" s="155"/>
      <c r="D336" s="156"/>
      <c r="E336" s="131">
        <v>2014</v>
      </c>
      <c r="F336" s="5">
        <f>F339+F342+F345+F348</f>
        <v>3162</v>
      </c>
      <c r="G336" s="5">
        <f t="shared" ref="G336:M336" si="165">G339+G342+G345+G348</f>
        <v>3407.8</v>
      </c>
      <c r="H336" s="5">
        <f t="shared" si="165"/>
        <v>0</v>
      </c>
      <c r="I336" s="5">
        <f t="shared" si="165"/>
        <v>0</v>
      </c>
      <c r="J336" s="5">
        <f t="shared" si="165"/>
        <v>3162</v>
      </c>
      <c r="K336" s="5">
        <f t="shared" si="165"/>
        <v>3407.8</v>
      </c>
      <c r="L336" s="5">
        <f t="shared" si="165"/>
        <v>0</v>
      </c>
      <c r="M336" s="5">
        <f t="shared" si="165"/>
        <v>0</v>
      </c>
      <c r="N336" s="5"/>
    </row>
    <row r="337" spans="1:14" ht="28.5" customHeight="1">
      <c r="A337" s="213" t="s">
        <v>9</v>
      </c>
      <c r="B337" s="146" t="s">
        <v>94</v>
      </c>
      <c r="C337" s="192"/>
      <c r="D337" s="152" t="s">
        <v>222</v>
      </c>
      <c r="E337" s="132" t="s">
        <v>328</v>
      </c>
      <c r="F337" s="138">
        <f t="shared" ref="F337:M337" si="166">SUM(F338:F339)</f>
        <v>700</v>
      </c>
      <c r="G337" s="138">
        <f t="shared" si="166"/>
        <v>1210</v>
      </c>
      <c r="H337" s="138">
        <f t="shared" si="166"/>
        <v>0</v>
      </c>
      <c r="I337" s="138">
        <f t="shared" si="166"/>
        <v>0</v>
      </c>
      <c r="J337" s="138">
        <f t="shared" si="166"/>
        <v>700</v>
      </c>
      <c r="K337" s="138">
        <f t="shared" si="166"/>
        <v>1210</v>
      </c>
      <c r="L337" s="138">
        <f t="shared" si="166"/>
        <v>0</v>
      </c>
      <c r="M337" s="138">
        <f t="shared" si="166"/>
        <v>0</v>
      </c>
      <c r="N337" s="11"/>
    </row>
    <row r="338" spans="1:14" ht="137.25" customHeight="1">
      <c r="A338" s="214"/>
      <c r="B338" s="193"/>
      <c r="C338" s="194"/>
      <c r="D338" s="168"/>
      <c r="E338" s="132">
        <v>2013</v>
      </c>
      <c r="F338" s="7">
        <f>H338+J338+L338</f>
        <v>300</v>
      </c>
      <c r="G338" s="7">
        <f>I338+K338+M338</f>
        <v>300</v>
      </c>
      <c r="H338" s="11">
        <v>0</v>
      </c>
      <c r="I338" s="11">
        <v>0</v>
      </c>
      <c r="J338" s="11">
        <v>300</v>
      </c>
      <c r="K338" s="11">
        <v>300</v>
      </c>
      <c r="L338" s="11">
        <v>0</v>
      </c>
      <c r="M338" s="11">
        <v>0</v>
      </c>
      <c r="N338" s="99" t="s">
        <v>367</v>
      </c>
    </row>
    <row r="339" spans="1:14" ht="102.75" customHeight="1">
      <c r="A339" s="215"/>
      <c r="B339" s="195"/>
      <c r="C339" s="196"/>
      <c r="D339" s="187"/>
      <c r="E339" s="132">
        <v>2014</v>
      </c>
      <c r="F339" s="7">
        <f>H339+J339+L339</f>
        <v>400</v>
      </c>
      <c r="G339" s="7">
        <f>I339+K339+M339</f>
        <v>910</v>
      </c>
      <c r="H339" s="11">
        <v>0</v>
      </c>
      <c r="I339" s="11">
        <v>0</v>
      </c>
      <c r="J339" s="11">
        <v>400</v>
      </c>
      <c r="K339" s="15">
        <v>910</v>
      </c>
      <c r="L339" s="11">
        <v>0</v>
      </c>
      <c r="M339" s="11">
        <v>0</v>
      </c>
      <c r="N339" s="97" t="s">
        <v>806</v>
      </c>
    </row>
    <row r="340" spans="1:14" ht="23.25" customHeight="1">
      <c r="A340" s="166" t="s">
        <v>10</v>
      </c>
      <c r="B340" s="172" t="s">
        <v>95</v>
      </c>
      <c r="C340" s="172"/>
      <c r="D340" s="165" t="s">
        <v>222</v>
      </c>
      <c r="E340" s="132" t="s">
        <v>328</v>
      </c>
      <c r="F340" s="138">
        <f t="shared" ref="F340:M340" si="167">SUM(F341:F342)</f>
        <v>165</v>
      </c>
      <c r="G340" s="138">
        <f t="shared" si="167"/>
        <v>442</v>
      </c>
      <c r="H340" s="138">
        <f t="shared" si="167"/>
        <v>0</v>
      </c>
      <c r="I340" s="138">
        <f t="shared" si="167"/>
        <v>0</v>
      </c>
      <c r="J340" s="138">
        <f t="shared" si="167"/>
        <v>165</v>
      </c>
      <c r="K340" s="138">
        <f t="shared" si="167"/>
        <v>442</v>
      </c>
      <c r="L340" s="138">
        <f t="shared" si="167"/>
        <v>0</v>
      </c>
      <c r="M340" s="138">
        <f t="shared" si="167"/>
        <v>0</v>
      </c>
      <c r="N340" s="15"/>
    </row>
    <row r="341" spans="1:14" ht="302.25" customHeight="1">
      <c r="A341" s="166"/>
      <c r="B341" s="172"/>
      <c r="C341" s="172"/>
      <c r="D341" s="165"/>
      <c r="E341" s="132">
        <v>2013</v>
      </c>
      <c r="F341" s="7">
        <f>H341+J341+L341</f>
        <v>75</v>
      </c>
      <c r="G341" s="7">
        <f>I341+K341+M341</f>
        <v>45</v>
      </c>
      <c r="H341" s="132">
        <v>0</v>
      </c>
      <c r="I341" s="132">
        <v>0</v>
      </c>
      <c r="J341" s="132">
        <v>75</v>
      </c>
      <c r="K341" s="132">
        <v>45</v>
      </c>
      <c r="L341" s="132">
        <v>0</v>
      </c>
      <c r="M341" s="132">
        <v>0</v>
      </c>
      <c r="N341" s="99" t="s">
        <v>368</v>
      </c>
    </row>
    <row r="342" spans="1:14" ht="154.5" customHeight="1">
      <c r="A342" s="166"/>
      <c r="B342" s="172"/>
      <c r="C342" s="172"/>
      <c r="D342" s="165"/>
      <c r="E342" s="132">
        <v>2014</v>
      </c>
      <c r="F342" s="7">
        <f>H342+J342+L342</f>
        <v>90</v>
      </c>
      <c r="G342" s="7">
        <f>I342+K342+M342</f>
        <v>397</v>
      </c>
      <c r="H342" s="132">
        <v>0</v>
      </c>
      <c r="I342" s="132">
        <v>0</v>
      </c>
      <c r="J342" s="132">
        <v>90</v>
      </c>
      <c r="K342" s="132">
        <v>397</v>
      </c>
      <c r="L342" s="132">
        <v>0</v>
      </c>
      <c r="M342" s="132"/>
      <c r="N342" s="99" t="s">
        <v>419</v>
      </c>
    </row>
    <row r="343" spans="1:14" ht="24" customHeight="1">
      <c r="A343" s="166" t="s">
        <v>11</v>
      </c>
      <c r="B343" s="172" t="s">
        <v>96</v>
      </c>
      <c r="C343" s="172"/>
      <c r="D343" s="165"/>
      <c r="E343" s="132" t="s">
        <v>328</v>
      </c>
      <c r="F343" s="138">
        <f t="shared" ref="F343:M343" si="168">SUM(F344:F345)</f>
        <v>4700</v>
      </c>
      <c r="G343" s="138">
        <f t="shared" si="168"/>
        <v>3707.8</v>
      </c>
      <c r="H343" s="138">
        <f t="shared" si="168"/>
        <v>0</v>
      </c>
      <c r="I343" s="138">
        <f t="shared" si="168"/>
        <v>0</v>
      </c>
      <c r="J343" s="138">
        <f t="shared" si="168"/>
        <v>4700</v>
      </c>
      <c r="K343" s="138">
        <f t="shared" si="168"/>
        <v>3707.8</v>
      </c>
      <c r="L343" s="138">
        <f t="shared" si="168"/>
        <v>0</v>
      </c>
      <c r="M343" s="138">
        <f t="shared" si="168"/>
        <v>0</v>
      </c>
      <c r="N343" s="11"/>
    </row>
    <row r="344" spans="1:14" ht="144" customHeight="1">
      <c r="A344" s="166"/>
      <c r="B344" s="172"/>
      <c r="C344" s="172"/>
      <c r="D344" s="165"/>
      <c r="E344" s="132">
        <v>2013</v>
      </c>
      <c r="F344" s="7">
        <f>H344+J344+L344</f>
        <v>2100</v>
      </c>
      <c r="G344" s="7">
        <f>I344+K344+M344</f>
        <v>1682</v>
      </c>
      <c r="H344" s="11">
        <v>0</v>
      </c>
      <c r="I344" s="11">
        <v>0</v>
      </c>
      <c r="J344" s="11">
        <v>2100</v>
      </c>
      <c r="K344" s="11">
        <v>1682</v>
      </c>
      <c r="L344" s="11">
        <v>0</v>
      </c>
      <c r="M344" s="11">
        <v>0</v>
      </c>
      <c r="N344" s="99" t="s">
        <v>369</v>
      </c>
    </row>
    <row r="345" spans="1:14" ht="135" customHeight="1">
      <c r="A345" s="166"/>
      <c r="B345" s="172"/>
      <c r="C345" s="172"/>
      <c r="D345" s="165"/>
      <c r="E345" s="132">
        <v>2014</v>
      </c>
      <c r="F345" s="7">
        <f>H345+J345+L345</f>
        <v>2600</v>
      </c>
      <c r="G345" s="7">
        <f>I345+K345+M345</f>
        <v>2025.8</v>
      </c>
      <c r="H345" s="11">
        <v>0</v>
      </c>
      <c r="I345" s="11">
        <v>0</v>
      </c>
      <c r="J345" s="11">
        <v>2600</v>
      </c>
      <c r="K345" s="11">
        <v>2025.8</v>
      </c>
      <c r="L345" s="11">
        <v>0</v>
      </c>
      <c r="M345" s="11">
        <v>0</v>
      </c>
      <c r="N345" s="99" t="s">
        <v>418</v>
      </c>
    </row>
    <row r="346" spans="1:14" ht="21.75" customHeight="1">
      <c r="A346" s="165" t="s">
        <v>12</v>
      </c>
      <c r="B346" s="172" t="s">
        <v>97</v>
      </c>
      <c r="C346" s="172"/>
      <c r="D346" s="165"/>
      <c r="E346" s="132" t="s">
        <v>328</v>
      </c>
      <c r="F346" s="138">
        <f t="shared" ref="F346:M346" si="169">SUM(F347:F348)</f>
        <v>164</v>
      </c>
      <c r="G346" s="138">
        <f t="shared" si="169"/>
        <v>167</v>
      </c>
      <c r="H346" s="138">
        <f t="shared" si="169"/>
        <v>0</v>
      </c>
      <c r="I346" s="138">
        <f t="shared" si="169"/>
        <v>0</v>
      </c>
      <c r="J346" s="138">
        <f t="shared" si="169"/>
        <v>164</v>
      </c>
      <c r="K346" s="138">
        <f t="shared" si="169"/>
        <v>167</v>
      </c>
      <c r="L346" s="138">
        <f t="shared" si="169"/>
        <v>0</v>
      </c>
      <c r="M346" s="138">
        <f t="shared" si="169"/>
        <v>0</v>
      </c>
      <c r="N346" s="11"/>
    </row>
    <row r="347" spans="1:14" ht="157.5" customHeight="1">
      <c r="A347" s="165"/>
      <c r="B347" s="172"/>
      <c r="C347" s="172"/>
      <c r="D347" s="165"/>
      <c r="E347" s="132">
        <v>2013</v>
      </c>
      <c r="F347" s="7">
        <f>H347+J347+L347</f>
        <v>92</v>
      </c>
      <c r="G347" s="7">
        <f>I347+K347+M347</f>
        <v>92</v>
      </c>
      <c r="H347" s="132">
        <v>0</v>
      </c>
      <c r="I347" s="132">
        <v>0</v>
      </c>
      <c r="J347" s="132">
        <v>92</v>
      </c>
      <c r="K347" s="132">
        <v>92</v>
      </c>
      <c r="L347" s="132">
        <v>0</v>
      </c>
      <c r="M347" s="132">
        <v>0</v>
      </c>
      <c r="N347" s="99" t="s">
        <v>370</v>
      </c>
    </row>
    <row r="348" spans="1:14" ht="152.25" customHeight="1">
      <c r="A348" s="165"/>
      <c r="B348" s="172"/>
      <c r="C348" s="172"/>
      <c r="D348" s="165"/>
      <c r="E348" s="132">
        <v>2014</v>
      </c>
      <c r="F348" s="7">
        <f>H348+J348+L348</f>
        <v>72</v>
      </c>
      <c r="G348" s="7">
        <f>I348+K348+M348</f>
        <v>75</v>
      </c>
      <c r="H348" s="132">
        <v>0</v>
      </c>
      <c r="I348" s="132">
        <v>0</v>
      </c>
      <c r="J348" s="132">
        <v>72</v>
      </c>
      <c r="K348" s="132">
        <v>75</v>
      </c>
      <c r="L348" s="132">
        <v>0</v>
      </c>
      <c r="M348" s="132">
        <v>0</v>
      </c>
      <c r="N348" s="99" t="s">
        <v>370</v>
      </c>
    </row>
    <row r="349" spans="1:14" ht="19.5" customHeight="1">
      <c r="A349" s="156" t="s">
        <v>13</v>
      </c>
      <c r="B349" s="155" t="s">
        <v>14</v>
      </c>
      <c r="C349" s="155"/>
      <c r="D349" s="216" t="s">
        <v>1</v>
      </c>
      <c r="E349" s="131" t="s">
        <v>328</v>
      </c>
      <c r="F349" s="138">
        <f t="shared" ref="F349:M349" si="170">SUM(F350:F351)</f>
        <v>11298.3</v>
      </c>
      <c r="G349" s="138">
        <f t="shared" si="170"/>
        <v>12091.5</v>
      </c>
      <c r="H349" s="138">
        <f t="shared" si="170"/>
        <v>0</v>
      </c>
      <c r="I349" s="138">
        <f t="shared" si="170"/>
        <v>0</v>
      </c>
      <c r="J349" s="138">
        <f t="shared" si="170"/>
        <v>11298.3</v>
      </c>
      <c r="K349" s="138">
        <f t="shared" si="170"/>
        <v>12091.5</v>
      </c>
      <c r="L349" s="138">
        <f t="shared" si="170"/>
        <v>0</v>
      </c>
      <c r="M349" s="138">
        <f t="shared" si="170"/>
        <v>0</v>
      </c>
      <c r="N349" s="5"/>
    </row>
    <row r="350" spans="1:14" ht="236.25">
      <c r="A350" s="156"/>
      <c r="B350" s="155"/>
      <c r="C350" s="155"/>
      <c r="D350" s="216"/>
      <c r="E350" s="131">
        <v>2013</v>
      </c>
      <c r="F350" s="6">
        <f>H350+J350+L350</f>
        <v>5249</v>
      </c>
      <c r="G350" s="6">
        <f>I350+K350+M350</f>
        <v>6112</v>
      </c>
      <c r="H350" s="131">
        <v>0</v>
      </c>
      <c r="I350" s="131">
        <v>0</v>
      </c>
      <c r="J350" s="131">
        <v>5249</v>
      </c>
      <c r="K350" s="131">
        <v>6112</v>
      </c>
      <c r="L350" s="131">
        <v>0</v>
      </c>
      <c r="M350" s="131">
        <v>0</v>
      </c>
      <c r="N350" s="113" t="s">
        <v>371</v>
      </c>
    </row>
    <row r="351" spans="1:14" ht="292.5" customHeight="1">
      <c r="A351" s="156"/>
      <c r="B351" s="155"/>
      <c r="C351" s="155"/>
      <c r="D351" s="216"/>
      <c r="E351" s="131">
        <v>2014</v>
      </c>
      <c r="F351" s="6">
        <f>H351+J351+L351</f>
        <v>6049.3</v>
      </c>
      <c r="G351" s="6">
        <f>I351+K351+M351</f>
        <v>5979.5</v>
      </c>
      <c r="H351" s="131">
        <v>0</v>
      </c>
      <c r="I351" s="131">
        <v>0</v>
      </c>
      <c r="J351" s="117">
        <v>6049.3</v>
      </c>
      <c r="K351" s="117">
        <v>5979.5</v>
      </c>
      <c r="L351" s="131">
        <v>0</v>
      </c>
      <c r="M351" s="131">
        <v>0</v>
      </c>
      <c r="N351" s="130" t="s">
        <v>390</v>
      </c>
    </row>
    <row r="352" spans="1:14" ht="19.5" customHeight="1">
      <c r="A352" s="165"/>
      <c r="B352" s="155" t="s">
        <v>98</v>
      </c>
      <c r="C352" s="155"/>
      <c r="D352" s="156"/>
      <c r="E352" s="131" t="s">
        <v>328</v>
      </c>
      <c r="F352" s="3">
        <f t="shared" ref="F352:M352" si="171">SUM(F353:F354)</f>
        <v>21582.3</v>
      </c>
      <c r="G352" s="3">
        <f t="shared" si="171"/>
        <v>23278.3</v>
      </c>
      <c r="H352" s="3">
        <f t="shared" si="171"/>
        <v>1100</v>
      </c>
      <c r="I352" s="3">
        <f t="shared" si="171"/>
        <v>1184</v>
      </c>
      <c r="J352" s="3">
        <f t="shared" si="171"/>
        <v>20482.3</v>
      </c>
      <c r="K352" s="3">
        <f t="shared" si="171"/>
        <v>22094.3</v>
      </c>
      <c r="L352" s="3">
        <f t="shared" si="171"/>
        <v>0</v>
      </c>
      <c r="M352" s="3">
        <f t="shared" si="171"/>
        <v>0</v>
      </c>
      <c r="N352" s="5"/>
    </row>
    <row r="353" spans="1:14">
      <c r="A353" s="165"/>
      <c r="B353" s="155"/>
      <c r="C353" s="155"/>
      <c r="D353" s="156"/>
      <c r="E353" s="131">
        <v>2013</v>
      </c>
      <c r="F353" s="5">
        <f>F332+F335+F350</f>
        <v>10071</v>
      </c>
      <c r="G353" s="5">
        <f t="shared" ref="G353:M353" si="172">G332+G335+G350</f>
        <v>10742</v>
      </c>
      <c r="H353" s="5">
        <f t="shared" si="172"/>
        <v>550</v>
      </c>
      <c r="I353" s="5">
        <f t="shared" si="172"/>
        <v>484</v>
      </c>
      <c r="J353" s="5">
        <f t="shared" si="172"/>
        <v>9521</v>
      </c>
      <c r="K353" s="5">
        <f t="shared" si="172"/>
        <v>10258</v>
      </c>
      <c r="L353" s="5">
        <f t="shared" si="172"/>
        <v>0</v>
      </c>
      <c r="M353" s="5">
        <f t="shared" si="172"/>
        <v>0</v>
      </c>
      <c r="N353" s="3"/>
    </row>
    <row r="354" spans="1:14">
      <c r="A354" s="165"/>
      <c r="B354" s="155"/>
      <c r="C354" s="155"/>
      <c r="D354" s="156"/>
      <c r="E354" s="131">
        <v>2014</v>
      </c>
      <c r="F354" s="5">
        <f>F333+F336+F351</f>
        <v>11511.3</v>
      </c>
      <c r="G354" s="5">
        <f t="shared" ref="G354:M354" si="173">G333+G336+G351</f>
        <v>12536.3</v>
      </c>
      <c r="H354" s="5">
        <f t="shared" si="173"/>
        <v>550</v>
      </c>
      <c r="I354" s="5">
        <f t="shared" si="173"/>
        <v>700</v>
      </c>
      <c r="J354" s="5">
        <f t="shared" si="173"/>
        <v>10961.3</v>
      </c>
      <c r="K354" s="5">
        <f t="shared" si="173"/>
        <v>11836.3</v>
      </c>
      <c r="L354" s="5">
        <f t="shared" si="173"/>
        <v>0</v>
      </c>
      <c r="M354" s="5">
        <f t="shared" si="173"/>
        <v>0</v>
      </c>
      <c r="N354" s="3"/>
    </row>
    <row r="355" spans="1:14">
      <c r="A355" s="181" t="s">
        <v>99</v>
      </c>
      <c r="B355" s="182"/>
      <c r="C355" s="182"/>
      <c r="D355" s="182"/>
      <c r="E355" s="182"/>
      <c r="F355" s="182"/>
      <c r="G355" s="182"/>
      <c r="H355" s="182"/>
      <c r="I355" s="182"/>
      <c r="J355" s="182"/>
      <c r="K355" s="182"/>
      <c r="L355" s="182"/>
      <c r="M355" s="182"/>
      <c r="N355" s="182"/>
    </row>
    <row r="356" spans="1:14" ht="36.75" customHeight="1">
      <c r="A356" s="156" t="s">
        <v>15</v>
      </c>
      <c r="B356" s="155" t="s">
        <v>16</v>
      </c>
      <c r="C356" s="155"/>
      <c r="D356" s="156"/>
      <c r="E356" s="131" t="s">
        <v>328</v>
      </c>
      <c r="F356" s="3">
        <f t="shared" ref="F356:M356" si="174">SUM(F357:F358)</f>
        <v>12943</v>
      </c>
      <c r="G356" s="3">
        <f t="shared" si="174"/>
        <v>7744</v>
      </c>
      <c r="H356" s="3">
        <f t="shared" si="174"/>
        <v>7585</v>
      </c>
      <c r="I356" s="3">
        <f t="shared" si="174"/>
        <v>3978</v>
      </c>
      <c r="J356" s="3">
        <f t="shared" si="174"/>
        <v>0</v>
      </c>
      <c r="K356" s="3">
        <f t="shared" si="174"/>
        <v>0</v>
      </c>
      <c r="L356" s="3">
        <f t="shared" si="174"/>
        <v>5358</v>
      </c>
      <c r="M356" s="3">
        <f t="shared" si="174"/>
        <v>3766</v>
      </c>
      <c r="N356" s="5"/>
    </row>
    <row r="357" spans="1:14" ht="167.25" customHeight="1">
      <c r="A357" s="156"/>
      <c r="B357" s="155"/>
      <c r="C357" s="155"/>
      <c r="D357" s="156"/>
      <c r="E357" s="131">
        <v>2013</v>
      </c>
      <c r="F357" s="6">
        <f>H357+J357+L357</f>
        <v>6200</v>
      </c>
      <c r="G357" s="6">
        <f>I357+K357+M357</f>
        <v>6755</v>
      </c>
      <c r="H357" s="5">
        <v>3542</v>
      </c>
      <c r="I357" s="5">
        <v>3435</v>
      </c>
      <c r="J357" s="5">
        <v>0</v>
      </c>
      <c r="K357" s="5">
        <v>0</v>
      </c>
      <c r="L357" s="5">
        <v>2658</v>
      </c>
      <c r="M357" s="5">
        <v>3320</v>
      </c>
      <c r="N357" s="99" t="s">
        <v>372</v>
      </c>
    </row>
    <row r="358" spans="1:14" ht="288.75" customHeight="1">
      <c r="A358" s="156"/>
      <c r="B358" s="155"/>
      <c r="C358" s="155"/>
      <c r="D358" s="156"/>
      <c r="E358" s="131">
        <v>2014</v>
      </c>
      <c r="F358" s="6">
        <f>H358+J358+L358</f>
        <v>6743</v>
      </c>
      <c r="G358" s="6">
        <f>I358+K358+M358</f>
        <v>989</v>
      </c>
      <c r="H358" s="5">
        <v>4043</v>
      </c>
      <c r="I358" s="5">
        <v>543</v>
      </c>
      <c r="J358" s="5">
        <v>0</v>
      </c>
      <c r="K358" s="5">
        <v>0</v>
      </c>
      <c r="L358" s="5">
        <v>2700</v>
      </c>
      <c r="M358" s="5">
        <v>446</v>
      </c>
      <c r="N358" s="99" t="s">
        <v>844</v>
      </c>
    </row>
    <row r="359" spans="1:14" ht="31.5" customHeight="1">
      <c r="A359" s="156" t="s">
        <v>17</v>
      </c>
      <c r="B359" s="155" t="s">
        <v>18</v>
      </c>
      <c r="C359" s="155"/>
      <c r="D359" s="156"/>
      <c r="E359" s="131" t="s">
        <v>328</v>
      </c>
      <c r="F359" s="3">
        <f t="shared" ref="F359:M359" si="175">SUM(F360:F361)</f>
        <v>8850</v>
      </c>
      <c r="G359" s="3">
        <f t="shared" si="175"/>
        <v>1156</v>
      </c>
      <c r="H359" s="3">
        <f t="shared" si="175"/>
        <v>1327</v>
      </c>
      <c r="I359" s="3">
        <f t="shared" si="175"/>
        <v>171</v>
      </c>
      <c r="J359" s="3">
        <f t="shared" si="175"/>
        <v>0</v>
      </c>
      <c r="K359" s="3">
        <f t="shared" si="175"/>
        <v>0</v>
      </c>
      <c r="L359" s="3">
        <f t="shared" si="175"/>
        <v>7523</v>
      </c>
      <c r="M359" s="3">
        <f t="shared" si="175"/>
        <v>985</v>
      </c>
      <c r="N359" s="5"/>
    </row>
    <row r="360" spans="1:14" ht="220.5" customHeight="1">
      <c r="A360" s="156"/>
      <c r="B360" s="155"/>
      <c r="C360" s="155"/>
      <c r="D360" s="156"/>
      <c r="E360" s="131">
        <v>2013</v>
      </c>
      <c r="F360" s="6">
        <f>H360+J360+L360</f>
        <v>4350</v>
      </c>
      <c r="G360" s="6">
        <f>I360+K360+M360</f>
        <v>921</v>
      </c>
      <c r="H360" s="5">
        <v>652</v>
      </c>
      <c r="I360" s="5">
        <v>113</v>
      </c>
      <c r="J360" s="5">
        <v>0</v>
      </c>
      <c r="K360" s="5">
        <v>0</v>
      </c>
      <c r="L360" s="5">
        <v>3698</v>
      </c>
      <c r="M360" s="5">
        <v>808</v>
      </c>
      <c r="N360" s="99" t="s">
        <v>391</v>
      </c>
    </row>
    <row r="361" spans="1:14" ht="82.5" customHeight="1">
      <c r="A361" s="156"/>
      <c r="B361" s="155"/>
      <c r="C361" s="155"/>
      <c r="D361" s="156"/>
      <c r="E361" s="131">
        <v>2014</v>
      </c>
      <c r="F361" s="6">
        <f>H361+J361+L361</f>
        <v>4500</v>
      </c>
      <c r="G361" s="6">
        <f>I361+K361+M361</f>
        <v>235</v>
      </c>
      <c r="H361" s="5">
        <v>675</v>
      </c>
      <c r="I361" s="5">
        <v>58</v>
      </c>
      <c r="J361" s="5">
        <v>0</v>
      </c>
      <c r="K361" s="5">
        <v>0</v>
      </c>
      <c r="L361" s="5">
        <v>3825</v>
      </c>
      <c r="M361" s="5">
        <v>177</v>
      </c>
      <c r="N361" s="99" t="s">
        <v>392</v>
      </c>
    </row>
    <row r="362" spans="1:14" ht="38.25" customHeight="1">
      <c r="A362" s="156" t="s">
        <v>19</v>
      </c>
      <c r="B362" s="155" t="s">
        <v>20</v>
      </c>
      <c r="C362" s="155"/>
      <c r="D362" s="165"/>
      <c r="E362" s="131" t="s">
        <v>328</v>
      </c>
      <c r="F362" s="3">
        <f t="shared" ref="F362:M362" si="176">SUM(F363:F364)</f>
        <v>47600</v>
      </c>
      <c r="G362" s="3">
        <f t="shared" si="176"/>
        <v>8783</v>
      </c>
      <c r="H362" s="3">
        <f t="shared" si="176"/>
        <v>2766</v>
      </c>
      <c r="I362" s="3">
        <f t="shared" si="176"/>
        <v>7067</v>
      </c>
      <c r="J362" s="3">
        <f t="shared" si="176"/>
        <v>0</v>
      </c>
      <c r="K362" s="3">
        <f t="shared" si="176"/>
        <v>0</v>
      </c>
      <c r="L362" s="3">
        <f t="shared" si="176"/>
        <v>44834</v>
      </c>
      <c r="M362" s="3">
        <f t="shared" si="176"/>
        <v>1716</v>
      </c>
      <c r="N362" s="5"/>
    </row>
    <row r="363" spans="1:14" ht="244.5" customHeight="1">
      <c r="A363" s="156"/>
      <c r="B363" s="155"/>
      <c r="C363" s="155"/>
      <c r="D363" s="165"/>
      <c r="E363" s="131">
        <v>2013</v>
      </c>
      <c r="F363" s="6">
        <f>H363+J363+L363</f>
        <v>3750</v>
      </c>
      <c r="G363" s="6">
        <f>I363+K363+M363</f>
        <v>1283</v>
      </c>
      <c r="H363" s="5">
        <v>1366</v>
      </c>
      <c r="I363" s="5">
        <v>223</v>
      </c>
      <c r="J363" s="5">
        <v>0</v>
      </c>
      <c r="K363" s="5">
        <v>0</v>
      </c>
      <c r="L363" s="5">
        <v>2384</v>
      </c>
      <c r="M363" s="5">
        <v>1060</v>
      </c>
      <c r="N363" s="99" t="s">
        <v>373</v>
      </c>
    </row>
    <row r="364" spans="1:14" ht="87" customHeight="1">
      <c r="A364" s="156"/>
      <c r="B364" s="155"/>
      <c r="C364" s="155"/>
      <c r="D364" s="165"/>
      <c r="E364" s="131">
        <v>2014</v>
      </c>
      <c r="F364" s="6">
        <f>H364+J364+L364</f>
        <v>43850</v>
      </c>
      <c r="G364" s="6">
        <f>I364+K364+M364</f>
        <v>7500</v>
      </c>
      <c r="H364" s="5">
        <v>1400</v>
      </c>
      <c r="I364" s="5">
        <v>6844</v>
      </c>
      <c r="J364" s="5">
        <v>0</v>
      </c>
      <c r="K364" s="5"/>
      <c r="L364" s="5">
        <v>42450</v>
      </c>
      <c r="M364" s="5">
        <v>656</v>
      </c>
      <c r="N364" s="99" t="s">
        <v>845</v>
      </c>
    </row>
    <row r="365" spans="1:14" ht="33.75" customHeight="1">
      <c r="A365" s="156" t="s">
        <v>21</v>
      </c>
      <c r="B365" s="155" t="s">
        <v>22</v>
      </c>
      <c r="C365" s="155"/>
      <c r="D365" s="156"/>
      <c r="E365" s="131" t="s">
        <v>328</v>
      </c>
      <c r="F365" s="3">
        <f t="shared" ref="F365:M365" si="177">SUM(F366:F367)</f>
        <v>24904.2</v>
      </c>
      <c r="G365" s="3">
        <f t="shared" si="177"/>
        <v>22141.3</v>
      </c>
      <c r="H365" s="3">
        <f t="shared" si="177"/>
        <v>24904.2</v>
      </c>
      <c r="I365" s="3">
        <f t="shared" si="177"/>
        <v>20472</v>
      </c>
      <c r="J365" s="3">
        <f t="shared" si="177"/>
        <v>0</v>
      </c>
      <c r="K365" s="3">
        <f t="shared" si="177"/>
        <v>0</v>
      </c>
      <c r="L365" s="3">
        <f t="shared" si="177"/>
        <v>0</v>
      </c>
      <c r="M365" s="3">
        <f t="shared" si="177"/>
        <v>1669.3</v>
      </c>
      <c r="N365" s="5"/>
    </row>
    <row r="366" spans="1:14" ht="201" customHeight="1">
      <c r="A366" s="156"/>
      <c r="B366" s="155"/>
      <c r="C366" s="155"/>
      <c r="D366" s="156"/>
      <c r="E366" s="131">
        <v>2013</v>
      </c>
      <c r="F366" s="6">
        <f>H366+J366+L366</f>
        <v>11304.2</v>
      </c>
      <c r="G366" s="6">
        <f>I366+K366+M366</f>
        <v>12977</v>
      </c>
      <c r="H366" s="5">
        <v>11304.2</v>
      </c>
      <c r="I366" s="5">
        <v>11915</v>
      </c>
      <c r="J366" s="5">
        <v>0</v>
      </c>
      <c r="K366" s="5">
        <v>0</v>
      </c>
      <c r="L366" s="5"/>
      <c r="M366" s="5">
        <v>1062</v>
      </c>
      <c r="N366" s="99" t="s">
        <v>374</v>
      </c>
    </row>
    <row r="367" spans="1:14" ht="222" customHeight="1">
      <c r="A367" s="156"/>
      <c r="B367" s="155"/>
      <c r="C367" s="155"/>
      <c r="D367" s="156"/>
      <c r="E367" s="131">
        <v>2014</v>
      </c>
      <c r="F367" s="6">
        <f>H367+J367+L367</f>
        <v>13600</v>
      </c>
      <c r="G367" s="6">
        <f>I367+K367+M367</f>
        <v>9164.2999999999993</v>
      </c>
      <c r="H367" s="5">
        <v>13600</v>
      </c>
      <c r="I367" s="5">
        <v>8557</v>
      </c>
      <c r="J367" s="5">
        <v>0</v>
      </c>
      <c r="K367" s="5">
        <v>0</v>
      </c>
      <c r="L367" s="5">
        <v>0</v>
      </c>
      <c r="M367" s="5">
        <v>607.29999999999995</v>
      </c>
      <c r="N367" s="97" t="s">
        <v>846</v>
      </c>
    </row>
    <row r="368" spans="1:14" ht="32.25" customHeight="1">
      <c r="A368" s="165"/>
      <c r="B368" s="155" t="s">
        <v>100</v>
      </c>
      <c r="C368" s="155"/>
      <c r="D368" s="156"/>
      <c r="E368" s="131" t="s">
        <v>328</v>
      </c>
      <c r="F368" s="3">
        <f t="shared" ref="F368:M368" si="178">SUM(F369:F370)</f>
        <v>94297.2</v>
      </c>
      <c r="G368" s="3">
        <f t="shared" si="178"/>
        <v>39824.300000000003</v>
      </c>
      <c r="H368" s="3">
        <f t="shared" si="178"/>
        <v>36582.199999999997</v>
      </c>
      <c r="I368" s="3">
        <f t="shared" si="178"/>
        <v>31688</v>
      </c>
      <c r="J368" s="3">
        <f t="shared" si="178"/>
        <v>0</v>
      </c>
      <c r="K368" s="3">
        <f t="shared" si="178"/>
        <v>0</v>
      </c>
      <c r="L368" s="3">
        <f t="shared" si="178"/>
        <v>57715</v>
      </c>
      <c r="M368" s="3">
        <f t="shared" si="178"/>
        <v>8136.3</v>
      </c>
      <c r="N368" s="5"/>
    </row>
    <row r="369" spans="1:14" ht="27.75" customHeight="1">
      <c r="A369" s="165"/>
      <c r="B369" s="155"/>
      <c r="C369" s="155"/>
      <c r="D369" s="156"/>
      <c r="E369" s="131">
        <v>2013</v>
      </c>
      <c r="F369" s="5">
        <f>F357+F360+F363+F366</f>
        <v>25604.2</v>
      </c>
      <c r="G369" s="5">
        <f t="shared" ref="G369:M369" si="179">G357+G360+G363+G366</f>
        <v>21936</v>
      </c>
      <c r="H369" s="5">
        <f t="shared" si="179"/>
        <v>16864.2</v>
      </c>
      <c r="I369" s="5">
        <f t="shared" si="179"/>
        <v>15686</v>
      </c>
      <c r="J369" s="5">
        <f t="shared" si="179"/>
        <v>0</v>
      </c>
      <c r="K369" s="5">
        <f t="shared" si="179"/>
        <v>0</v>
      </c>
      <c r="L369" s="5">
        <f t="shared" si="179"/>
        <v>8740</v>
      </c>
      <c r="M369" s="5">
        <f t="shared" si="179"/>
        <v>6250</v>
      </c>
      <c r="N369" s="5"/>
    </row>
    <row r="370" spans="1:14" ht="27.75" customHeight="1">
      <c r="A370" s="165"/>
      <c r="B370" s="155"/>
      <c r="C370" s="155"/>
      <c r="D370" s="156"/>
      <c r="E370" s="131">
        <v>2014</v>
      </c>
      <c r="F370" s="5">
        <f>F358+F361+F364+F367</f>
        <v>68693</v>
      </c>
      <c r="G370" s="5">
        <f t="shared" ref="G370:M370" si="180">G358+G361+G364+G367</f>
        <v>17888.3</v>
      </c>
      <c r="H370" s="5">
        <f t="shared" si="180"/>
        <v>19718</v>
      </c>
      <c r="I370" s="5">
        <f t="shared" si="180"/>
        <v>16002</v>
      </c>
      <c r="J370" s="5">
        <f t="shared" si="180"/>
        <v>0</v>
      </c>
      <c r="K370" s="5">
        <f t="shared" si="180"/>
        <v>0</v>
      </c>
      <c r="L370" s="5">
        <f t="shared" si="180"/>
        <v>48975</v>
      </c>
      <c r="M370" s="5">
        <f t="shared" si="180"/>
        <v>1886.3</v>
      </c>
      <c r="N370" s="5"/>
    </row>
    <row r="371" spans="1:14">
      <c r="A371" s="217" t="s">
        <v>23</v>
      </c>
      <c r="B371" s="218"/>
      <c r="C371" s="218"/>
      <c r="D371" s="218"/>
      <c r="E371" s="218"/>
      <c r="F371" s="218"/>
      <c r="G371" s="218"/>
      <c r="H371" s="218"/>
      <c r="I371" s="218"/>
      <c r="J371" s="218"/>
      <c r="K371" s="218"/>
      <c r="L371" s="218"/>
      <c r="M371" s="218"/>
      <c r="N371" s="218"/>
    </row>
    <row r="372" spans="1:14" ht="28.5" customHeight="1">
      <c r="A372" s="156" t="s">
        <v>24</v>
      </c>
      <c r="B372" s="155" t="s">
        <v>25</v>
      </c>
      <c r="C372" s="155"/>
      <c r="D372" s="156" t="s">
        <v>155</v>
      </c>
      <c r="E372" s="131" t="s">
        <v>328</v>
      </c>
      <c r="F372" s="3">
        <f t="shared" ref="F372:M372" si="181">SUM(F373:F374)</f>
        <v>3649386.5</v>
      </c>
      <c r="G372" s="3">
        <f t="shared" si="181"/>
        <v>795000</v>
      </c>
      <c r="H372" s="3">
        <f t="shared" si="181"/>
        <v>0</v>
      </c>
      <c r="I372" s="3">
        <f t="shared" si="181"/>
        <v>0</v>
      </c>
      <c r="J372" s="3">
        <f t="shared" si="181"/>
        <v>0</v>
      </c>
      <c r="K372" s="3">
        <f t="shared" si="181"/>
        <v>0</v>
      </c>
      <c r="L372" s="3">
        <f t="shared" si="181"/>
        <v>3649386.5</v>
      </c>
      <c r="M372" s="3">
        <f t="shared" si="181"/>
        <v>795000</v>
      </c>
      <c r="N372" s="5"/>
    </row>
    <row r="373" spans="1:14" ht="28.5" customHeight="1">
      <c r="A373" s="156"/>
      <c r="B373" s="155"/>
      <c r="C373" s="155"/>
      <c r="D373" s="156"/>
      <c r="E373" s="131">
        <v>2013</v>
      </c>
      <c r="F373" s="5">
        <f>F376+F379+F382</f>
        <v>927736.5</v>
      </c>
      <c r="G373" s="5">
        <f t="shared" ref="G373:M373" si="182">G376+G379+G382</f>
        <v>162000</v>
      </c>
      <c r="H373" s="5">
        <f t="shared" si="182"/>
        <v>0</v>
      </c>
      <c r="I373" s="5">
        <f t="shared" si="182"/>
        <v>0</v>
      </c>
      <c r="J373" s="5">
        <f t="shared" si="182"/>
        <v>0</v>
      </c>
      <c r="K373" s="5">
        <f t="shared" si="182"/>
        <v>0</v>
      </c>
      <c r="L373" s="5">
        <f t="shared" si="182"/>
        <v>927736.5</v>
      </c>
      <c r="M373" s="5">
        <f t="shared" si="182"/>
        <v>162000</v>
      </c>
      <c r="N373" s="5"/>
    </row>
    <row r="374" spans="1:14" ht="28.5" customHeight="1">
      <c r="A374" s="156"/>
      <c r="B374" s="155"/>
      <c r="C374" s="155"/>
      <c r="D374" s="156"/>
      <c r="E374" s="131">
        <v>2014</v>
      </c>
      <c r="F374" s="5">
        <f>F377+F380+F383</f>
        <v>2721650</v>
      </c>
      <c r="G374" s="5">
        <f t="shared" ref="G374:M374" si="183">G377+G380+G383</f>
        <v>633000</v>
      </c>
      <c r="H374" s="5">
        <f t="shared" si="183"/>
        <v>0</v>
      </c>
      <c r="I374" s="5">
        <f t="shared" si="183"/>
        <v>0</v>
      </c>
      <c r="J374" s="5">
        <f t="shared" si="183"/>
        <v>0</v>
      </c>
      <c r="K374" s="5">
        <f t="shared" si="183"/>
        <v>0</v>
      </c>
      <c r="L374" s="5">
        <f t="shared" si="183"/>
        <v>2721650</v>
      </c>
      <c r="M374" s="5">
        <f t="shared" si="183"/>
        <v>633000</v>
      </c>
      <c r="N374" s="5"/>
    </row>
    <row r="375" spans="1:14" ht="27.75" customHeight="1">
      <c r="A375" s="145" t="s">
        <v>101</v>
      </c>
      <c r="B375" s="172" t="s">
        <v>102</v>
      </c>
      <c r="C375" s="172"/>
      <c r="D375" s="165" t="s">
        <v>299</v>
      </c>
      <c r="E375" s="132" t="s">
        <v>328</v>
      </c>
      <c r="F375" s="138">
        <f t="shared" ref="F375:M375" si="184">SUM(F376:F377)</f>
        <v>906950</v>
      </c>
      <c r="G375" s="138">
        <f t="shared" si="184"/>
        <v>795000</v>
      </c>
      <c r="H375" s="138">
        <f t="shared" si="184"/>
        <v>0</v>
      </c>
      <c r="I375" s="138">
        <f t="shared" si="184"/>
        <v>0</v>
      </c>
      <c r="J375" s="138">
        <f t="shared" si="184"/>
        <v>0</v>
      </c>
      <c r="K375" s="138">
        <f t="shared" si="184"/>
        <v>0</v>
      </c>
      <c r="L375" s="138">
        <f t="shared" si="184"/>
        <v>906950</v>
      </c>
      <c r="M375" s="138">
        <f t="shared" si="184"/>
        <v>795000</v>
      </c>
      <c r="N375" s="11"/>
    </row>
    <row r="376" spans="1:14" ht="215.25" customHeight="1">
      <c r="A376" s="145"/>
      <c r="B376" s="172"/>
      <c r="C376" s="172"/>
      <c r="D376" s="165"/>
      <c r="E376" s="132">
        <v>2013</v>
      </c>
      <c r="F376" s="7">
        <f>H376+J376+L376</f>
        <v>444300</v>
      </c>
      <c r="G376" s="11">
        <f>I376+K376+M376</f>
        <v>162000</v>
      </c>
      <c r="H376" s="118">
        <v>0</v>
      </c>
      <c r="I376" s="118">
        <v>0</v>
      </c>
      <c r="J376" s="118">
        <v>0</v>
      </c>
      <c r="K376" s="118">
        <v>0</v>
      </c>
      <c r="L376" s="118">
        <v>444300</v>
      </c>
      <c r="M376" s="118">
        <v>162000</v>
      </c>
      <c r="N376" s="99" t="s">
        <v>375</v>
      </c>
    </row>
    <row r="377" spans="1:14" ht="103.5" customHeight="1">
      <c r="A377" s="145"/>
      <c r="B377" s="172"/>
      <c r="C377" s="172"/>
      <c r="D377" s="165"/>
      <c r="E377" s="132">
        <v>2014</v>
      </c>
      <c r="F377" s="7">
        <f>H377+J377+L377</f>
        <v>462650</v>
      </c>
      <c r="G377" s="11">
        <f>I377+K377+M377</f>
        <v>633000</v>
      </c>
      <c r="H377" s="11">
        <v>0</v>
      </c>
      <c r="I377" s="11">
        <v>0</v>
      </c>
      <c r="J377" s="11">
        <v>0</v>
      </c>
      <c r="K377" s="11">
        <v>0</v>
      </c>
      <c r="L377" s="11">
        <v>462650</v>
      </c>
      <c r="M377" s="11">
        <v>633000</v>
      </c>
      <c r="N377" s="97" t="s">
        <v>856</v>
      </c>
    </row>
    <row r="378" spans="1:14" ht="30" customHeight="1">
      <c r="A378" s="145" t="s">
        <v>103</v>
      </c>
      <c r="B378" s="172" t="s">
        <v>151</v>
      </c>
      <c r="C378" s="172"/>
      <c r="D378" s="165" t="s">
        <v>104</v>
      </c>
      <c r="E378" s="132" t="s">
        <v>328</v>
      </c>
      <c r="F378" s="138">
        <f t="shared" ref="F378:M378" si="185">SUM(F379:F380)</f>
        <v>2734000</v>
      </c>
      <c r="G378" s="138">
        <f t="shared" si="185"/>
        <v>0</v>
      </c>
      <c r="H378" s="138">
        <f t="shared" si="185"/>
        <v>0</v>
      </c>
      <c r="I378" s="138">
        <f t="shared" si="185"/>
        <v>0</v>
      </c>
      <c r="J378" s="138">
        <f t="shared" si="185"/>
        <v>0</v>
      </c>
      <c r="K378" s="138">
        <f t="shared" si="185"/>
        <v>0</v>
      </c>
      <c r="L378" s="138">
        <f t="shared" si="185"/>
        <v>2734000</v>
      </c>
      <c r="M378" s="138">
        <f t="shared" si="185"/>
        <v>0</v>
      </c>
      <c r="N378" s="15"/>
    </row>
    <row r="379" spans="1:14" ht="167.25" customHeight="1">
      <c r="A379" s="145"/>
      <c r="B379" s="172"/>
      <c r="C379" s="172"/>
      <c r="D379" s="165"/>
      <c r="E379" s="132">
        <v>2013</v>
      </c>
      <c r="F379" s="7">
        <f>H379+J379+L379</f>
        <v>475000</v>
      </c>
      <c r="G379" s="11">
        <f>I379+K379+M379</f>
        <v>0</v>
      </c>
      <c r="H379" s="11">
        <v>0</v>
      </c>
      <c r="I379" s="11">
        <v>0</v>
      </c>
      <c r="J379" s="11">
        <v>0</v>
      </c>
      <c r="K379" s="11">
        <v>0</v>
      </c>
      <c r="L379" s="11">
        <v>475000</v>
      </c>
      <c r="M379" s="11">
        <v>0</v>
      </c>
      <c r="N379" s="99" t="s">
        <v>376</v>
      </c>
    </row>
    <row r="380" spans="1:14" ht="24" customHeight="1">
      <c r="A380" s="145"/>
      <c r="B380" s="172"/>
      <c r="C380" s="172"/>
      <c r="D380" s="165"/>
      <c r="E380" s="132">
        <v>2014</v>
      </c>
      <c r="F380" s="7">
        <f>H380+J380+L380</f>
        <v>2259000</v>
      </c>
      <c r="G380" s="11">
        <f>I380+K380+M380</f>
        <v>0</v>
      </c>
      <c r="H380" s="11">
        <v>0</v>
      </c>
      <c r="I380" s="11">
        <v>0</v>
      </c>
      <c r="J380" s="11">
        <v>0</v>
      </c>
      <c r="K380" s="11">
        <v>0</v>
      </c>
      <c r="L380" s="11">
        <v>2259000</v>
      </c>
      <c r="M380" s="11">
        <v>0</v>
      </c>
      <c r="N380" s="15"/>
    </row>
    <row r="381" spans="1:14" ht="19.5" customHeight="1">
      <c r="A381" s="145" t="s">
        <v>105</v>
      </c>
      <c r="B381" s="172" t="s">
        <v>152</v>
      </c>
      <c r="C381" s="172"/>
      <c r="D381" s="165" t="s">
        <v>299</v>
      </c>
      <c r="E381" s="132" t="s">
        <v>328</v>
      </c>
      <c r="F381" s="138">
        <f t="shared" ref="F381:M381" si="186">SUM(F382:F383)</f>
        <v>8436.5</v>
      </c>
      <c r="G381" s="138">
        <f t="shared" si="186"/>
        <v>0</v>
      </c>
      <c r="H381" s="138">
        <f t="shared" si="186"/>
        <v>0</v>
      </c>
      <c r="I381" s="138">
        <f t="shared" si="186"/>
        <v>0</v>
      </c>
      <c r="J381" s="138">
        <f t="shared" si="186"/>
        <v>0</v>
      </c>
      <c r="K381" s="138">
        <f t="shared" si="186"/>
        <v>0</v>
      </c>
      <c r="L381" s="138">
        <f t="shared" si="186"/>
        <v>8436.5</v>
      </c>
      <c r="M381" s="138">
        <f t="shared" si="186"/>
        <v>0</v>
      </c>
      <c r="N381" s="11"/>
    </row>
    <row r="382" spans="1:14" ht="201" customHeight="1">
      <c r="A382" s="145"/>
      <c r="B382" s="172"/>
      <c r="C382" s="172"/>
      <c r="D382" s="165"/>
      <c r="E382" s="132">
        <v>2013</v>
      </c>
      <c r="F382" s="7">
        <f>H382+J382+L382</f>
        <v>8436.5</v>
      </c>
      <c r="G382" s="11">
        <f>I382+K382+M382</f>
        <v>0</v>
      </c>
      <c r="H382" s="11">
        <v>0</v>
      </c>
      <c r="I382" s="11">
        <v>0</v>
      </c>
      <c r="J382" s="11">
        <v>0</v>
      </c>
      <c r="K382" s="11">
        <v>0</v>
      </c>
      <c r="L382" s="11">
        <v>8436.5</v>
      </c>
      <c r="M382" s="11">
        <v>0</v>
      </c>
      <c r="N382" s="99" t="s">
        <v>377</v>
      </c>
    </row>
    <row r="383" spans="1:14">
      <c r="A383" s="145"/>
      <c r="B383" s="172"/>
      <c r="C383" s="172"/>
      <c r="D383" s="165"/>
      <c r="E383" s="132">
        <v>2014</v>
      </c>
      <c r="F383" s="7">
        <f>H383+J383+L383</f>
        <v>0</v>
      </c>
      <c r="G383" s="11">
        <f>I383+K383+M383</f>
        <v>0</v>
      </c>
      <c r="H383" s="11">
        <v>0</v>
      </c>
      <c r="I383" s="11">
        <v>0</v>
      </c>
      <c r="J383" s="11">
        <v>0</v>
      </c>
      <c r="K383" s="11">
        <v>0</v>
      </c>
      <c r="L383" s="11">
        <v>0</v>
      </c>
      <c r="M383" s="11">
        <v>0</v>
      </c>
      <c r="N383" s="11"/>
    </row>
    <row r="384" spans="1:14" s="4" customFormat="1" ht="29.25" customHeight="1">
      <c r="A384" s="156" t="s">
        <v>153</v>
      </c>
      <c r="B384" s="155" t="s">
        <v>154</v>
      </c>
      <c r="C384" s="155"/>
      <c r="D384" s="156" t="s">
        <v>155</v>
      </c>
      <c r="E384" s="131" t="s">
        <v>328</v>
      </c>
      <c r="F384" s="3">
        <f t="shared" ref="F384:M384" si="187">SUM(F385:F386)</f>
        <v>284319.5</v>
      </c>
      <c r="G384" s="3">
        <f t="shared" si="187"/>
        <v>268734</v>
      </c>
      <c r="H384" s="3">
        <f t="shared" si="187"/>
        <v>0</v>
      </c>
      <c r="I384" s="3">
        <f t="shared" si="187"/>
        <v>0</v>
      </c>
      <c r="J384" s="3">
        <f t="shared" si="187"/>
        <v>0</v>
      </c>
      <c r="K384" s="3">
        <f t="shared" si="187"/>
        <v>0</v>
      </c>
      <c r="L384" s="3">
        <f t="shared" si="187"/>
        <v>284319.5</v>
      </c>
      <c r="M384" s="3">
        <f t="shared" si="187"/>
        <v>268734</v>
      </c>
      <c r="N384" s="5"/>
    </row>
    <row r="385" spans="1:14" s="4" customFormat="1" ht="29.25" customHeight="1">
      <c r="A385" s="156"/>
      <c r="B385" s="155"/>
      <c r="C385" s="155"/>
      <c r="D385" s="156"/>
      <c r="E385" s="131">
        <v>2013</v>
      </c>
      <c r="F385" s="5">
        <f>F388+F391+F394</f>
        <v>184319.5</v>
      </c>
      <c r="G385" s="5">
        <f t="shared" ref="G385:M385" si="188">G388+G391+G394</f>
        <v>111222</v>
      </c>
      <c r="H385" s="5">
        <f t="shared" si="188"/>
        <v>0</v>
      </c>
      <c r="I385" s="5">
        <f t="shared" si="188"/>
        <v>0</v>
      </c>
      <c r="J385" s="5">
        <f t="shared" si="188"/>
        <v>0</v>
      </c>
      <c r="K385" s="5">
        <f t="shared" si="188"/>
        <v>0</v>
      </c>
      <c r="L385" s="5">
        <f t="shared" si="188"/>
        <v>184319.5</v>
      </c>
      <c r="M385" s="5">
        <f t="shared" si="188"/>
        <v>111222</v>
      </c>
      <c r="N385" s="5"/>
    </row>
    <row r="386" spans="1:14" s="4" customFormat="1" ht="29.25" customHeight="1">
      <c r="A386" s="156"/>
      <c r="B386" s="155"/>
      <c r="C386" s="155"/>
      <c r="D386" s="156"/>
      <c r="E386" s="131">
        <v>2014</v>
      </c>
      <c r="F386" s="5">
        <f>F389+F392+F395</f>
        <v>100000</v>
      </c>
      <c r="G386" s="5">
        <f t="shared" ref="G386:M386" si="189">G389+G392+G395</f>
        <v>157512</v>
      </c>
      <c r="H386" s="5">
        <f t="shared" si="189"/>
        <v>0</v>
      </c>
      <c r="I386" s="5">
        <f t="shared" si="189"/>
        <v>0</v>
      </c>
      <c r="J386" s="5">
        <f t="shared" si="189"/>
        <v>0</v>
      </c>
      <c r="K386" s="5">
        <f t="shared" si="189"/>
        <v>0</v>
      </c>
      <c r="L386" s="5">
        <f t="shared" si="189"/>
        <v>100000</v>
      </c>
      <c r="M386" s="5">
        <f t="shared" si="189"/>
        <v>157512</v>
      </c>
      <c r="N386" s="5"/>
    </row>
    <row r="387" spans="1:14" ht="25.5" customHeight="1">
      <c r="A387" s="219" t="s">
        <v>107</v>
      </c>
      <c r="B387" s="220" t="s">
        <v>106</v>
      </c>
      <c r="C387" s="220"/>
      <c r="D387" s="187" t="s">
        <v>156</v>
      </c>
      <c r="E387" s="132" t="s">
        <v>328</v>
      </c>
      <c r="F387" s="138">
        <f t="shared" ref="F387:M387" si="190">SUM(F388:F389)</f>
        <v>44319.5</v>
      </c>
      <c r="G387" s="138">
        <f t="shared" si="190"/>
        <v>44485</v>
      </c>
      <c r="H387" s="138">
        <f t="shared" si="190"/>
        <v>0</v>
      </c>
      <c r="I387" s="138">
        <f t="shared" si="190"/>
        <v>0</v>
      </c>
      <c r="J387" s="138">
        <f t="shared" si="190"/>
        <v>0</v>
      </c>
      <c r="K387" s="138">
        <f t="shared" si="190"/>
        <v>0</v>
      </c>
      <c r="L387" s="138">
        <f t="shared" si="190"/>
        <v>44319.5</v>
      </c>
      <c r="M387" s="138">
        <f t="shared" si="190"/>
        <v>44485</v>
      </c>
      <c r="N387" s="12"/>
    </row>
    <row r="388" spans="1:14" ht="57.75" customHeight="1">
      <c r="A388" s="145"/>
      <c r="B388" s="172"/>
      <c r="C388" s="172"/>
      <c r="D388" s="165"/>
      <c r="E388" s="132">
        <v>2013</v>
      </c>
      <c r="F388" s="7">
        <f>H388+J388+L388</f>
        <v>44319.5</v>
      </c>
      <c r="G388" s="11">
        <f>I388+K388+M388</f>
        <v>44485</v>
      </c>
      <c r="H388" s="11">
        <v>0</v>
      </c>
      <c r="I388" s="11">
        <v>0</v>
      </c>
      <c r="J388" s="11">
        <v>0</v>
      </c>
      <c r="K388" s="11">
        <v>0</v>
      </c>
      <c r="L388" s="11">
        <v>44319.5</v>
      </c>
      <c r="M388" s="11">
        <v>44485</v>
      </c>
      <c r="N388" s="99" t="s">
        <v>378</v>
      </c>
    </row>
    <row r="389" spans="1:14" ht="61.5" customHeight="1">
      <c r="A389" s="145"/>
      <c r="B389" s="172"/>
      <c r="C389" s="172"/>
      <c r="D389" s="165"/>
      <c r="E389" s="132">
        <v>2014</v>
      </c>
      <c r="F389" s="7">
        <f>H389+J389+L389</f>
        <v>0</v>
      </c>
      <c r="G389" s="11">
        <f>I389+K389+M389</f>
        <v>0</v>
      </c>
      <c r="H389" s="11">
        <v>0</v>
      </c>
      <c r="I389" s="11">
        <v>0</v>
      </c>
      <c r="J389" s="11">
        <v>0</v>
      </c>
      <c r="K389" s="11">
        <v>0</v>
      </c>
      <c r="L389" s="11">
        <v>0</v>
      </c>
      <c r="M389" s="11">
        <v>0</v>
      </c>
      <c r="N389" s="11"/>
    </row>
    <row r="390" spans="1:14" ht="26.25" customHeight="1">
      <c r="A390" s="145" t="s">
        <v>108</v>
      </c>
      <c r="B390" s="172" t="s">
        <v>109</v>
      </c>
      <c r="C390" s="172"/>
      <c r="D390" s="165" t="s">
        <v>299</v>
      </c>
      <c r="E390" s="132" t="s">
        <v>328</v>
      </c>
      <c r="F390" s="138">
        <f t="shared" ref="F390:M390" si="191">SUM(F391:F392)</f>
        <v>195000</v>
      </c>
      <c r="G390" s="138">
        <f t="shared" si="191"/>
        <v>131312</v>
      </c>
      <c r="H390" s="138">
        <f t="shared" si="191"/>
        <v>0</v>
      </c>
      <c r="I390" s="138">
        <f t="shared" si="191"/>
        <v>0</v>
      </c>
      <c r="J390" s="138">
        <f t="shared" si="191"/>
        <v>0</v>
      </c>
      <c r="K390" s="138">
        <f t="shared" si="191"/>
        <v>0</v>
      </c>
      <c r="L390" s="138">
        <f t="shared" si="191"/>
        <v>195000</v>
      </c>
      <c r="M390" s="138">
        <f t="shared" si="191"/>
        <v>131312</v>
      </c>
      <c r="N390" s="11"/>
    </row>
    <row r="391" spans="1:14" ht="78.75" customHeight="1">
      <c r="A391" s="145"/>
      <c r="B391" s="172"/>
      <c r="C391" s="172"/>
      <c r="D391" s="165"/>
      <c r="E391" s="132">
        <v>2013</v>
      </c>
      <c r="F391" s="7">
        <f>H391+J391+L391</f>
        <v>95000</v>
      </c>
      <c r="G391" s="11">
        <f>I391+K391+M391</f>
        <v>21312</v>
      </c>
      <c r="H391" s="11">
        <v>0</v>
      </c>
      <c r="I391" s="11">
        <v>0</v>
      </c>
      <c r="J391" s="11">
        <v>0</v>
      </c>
      <c r="K391" s="11">
        <v>0</v>
      </c>
      <c r="L391" s="11">
        <v>95000</v>
      </c>
      <c r="M391" s="11">
        <v>21312</v>
      </c>
      <c r="N391" s="99" t="s">
        <v>379</v>
      </c>
    </row>
    <row r="392" spans="1:14" ht="72" customHeight="1">
      <c r="A392" s="145"/>
      <c r="B392" s="172"/>
      <c r="C392" s="172"/>
      <c r="D392" s="165"/>
      <c r="E392" s="132">
        <v>2014</v>
      </c>
      <c r="F392" s="7">
        <f>H392+J392+L392</f>
        <v>100000</v>
      </c>
      <c r="G392" s="11">
        <f>I392+K392+M392</f>
        <v>110000</v>
      </c>
      <c r="H392" s="11">
        <v>0</v>
      </c>
      <c r="I392" s="11"/>
      <c r="J392" s="11">
        <v>0</v>
      </c>
      <c r="K392" s="11"/>
      <c r="L392" s="11">
        <v>100000</v>
      </c>
      <c r="M392" s="11">
        <v>110000</v>
      </c>
      <c r="N392" s="115" t="s">
        <v>857</v>
      </c>
    </row>
    <row r="393" spans="1:14" ht="29.25" customHeight="1">
      <c r="A393" s="145" t="s">
        <v>110</v>
      </c>
      <c r="B393" s="172" t="s">
        <v>127</v>
      </c>
      <c r="C393" s="172"/>
      <c r="D393" s="165" t="s">
        <v>299</v>
      </c>
      <c r="E393" s="132" t="s">
        <v>328</v>
      </c>
      <c r="F393" s="138">
        <f t="shared" ref="F393:M393" si="192">SUM(F394:F395)</f>
        <v>45000</v>
      </c>
      <c r="G393" s="138">
        <f t="shared" si="192"/>
        <v>92937</v>
      </c>
      <c r="H393" s="138">
        <f t="shared" si="192"/>
        <v>0</v>
      </c>
      <c r="I393" s="138">
        <f t="shared" si="192"/>
        <v>0</v>
      </c>
      <c r="J393" s="138">
        <f t="shared" si="192"/>
        <v>0</v>
      </c>
      <c r="K393" s="138">
        <f t="shared" si="192"/>
        <v>0</v>
      </c>
      <c r="L393" s="138">
        <f t="shared" si="192"/>
        <v>45000</v>
      </c>
      <c r="M393" s="138">
        <f t="shared" si="192"/>
        <v>92937</v>
      </c>
      <c r="N393" s="11"/>
    </row>
    <row r="394" spans="1:14" ht="57.75" customHeight="1">
      <c r="A394" s="145"/>
      <c r="B394" s="172"/>
      <c r="C394" s="172"/>
      <c r="D394" s="165"/>
      <c r="E394" s="132">
        <v>2013</v>
      </c>
      <c r="F394" s="7">
        <f>H394+J394+L394</f>
        <v>45000</v>
      </c>
      <c r="G394" s="11">
        <f>I394+K394+M394</f>
        <v>45425</v>
      </c>
      <c r="H394" s="11">
        <v>0</v>
      </c>
      <c r="I394" s="11">
        <v>0</v>
      </c>
      <c r="J394" s="11">
        <v>0</v>
      </c>
      <c r="K394" s="11">
        <v>0</v>
      </c>
      <c r="L394" s="11">
        <v>45000</v>
      </c>
      <c r="M394" s="11">
        <v>45425</v>
      </c>
      <c r="N394" s="99" t="s">
        <v>380</v>
      </c>
    </row>
    <row r="395" spans="1:14" ht="89.25" customHeight="1">
      <c r="A395" s="145"/>
      <c r="B395" s="172"/>
      <c r="C395" s="172"/>
      <c r="D395" s="165"/>
      <c r="E395" s="132">
        <v>2014</v>
      </c>
      <c r="F395" s="7">
        <f>H395+J395+L395</f>
        <v>0</v>
      </c>
      <c r="G395" s="11">
        <f>I395+K395+M395</f>
        <v>47512</v>
      </c>
      <c r="H395" s="11">
        <v>0</v>
      </c>
      <c r="I395" s="11">
        <v>0</v>
      </c>
      <c r="J395" s="11">
        <v>0</v>
      </c>
      <c r="K395" s="11">
        <v>0</v>
      </c>
      <c r="L395" s="11">
        <v>0</v>
      </c>
      <c r="M395" s="11">
        <v>47512</v>
      </c>
      <c r="N395" s="115" t="s">
        <v>420</v>
      </c>
    </row>
    <row r="396" spans="1:14" ht="19.5" customHeight="1">
      <c r="A396" s="166"/>
      <c r="B396" s="155" t="s">
        <v>128</v>
      </c>
      <c r="C396" s="155"/>
      <c r="D396" s="156"/>
      <c r="E396" s="131" t="s">
        <v>328</v>
      </c>
      <c r="F396" s="3">
        <f t="shared" ref="F396" si="193">SUM(F397:F398)</f>
        <v>3933706</v>
      </c>
      <c r="G396" s="3">
        <f t="shared" ref="G396:M396" si="194">SUM(G397:G398)</f>
        <v>1581024</v>
      </c>
      <c r="H396" s="3">
        <f t="shared" si="194"/>
        <v>0</v>
      </c>
      <c r="I396" s="3">
        <f t="shared" si="194"/>
        <v>0</v>
      </c>
      <c r="J396" s="3">
        <f t="shared" si="194"/>
        <v>0</v>
      </c>
      <c r="K396" s="3">
        <f t="shared" si="194"/>
        <v>0</v>
      </c>
      <c r="L396" s="3">
        <f t="shared" si="194"/>
        <v>5643300</v>
      </c>
      <c r="M396" s="3">
        <f t="shared" si="194"/>
        <v>1581024</v>
      </c>
      <c r="N396" s="5"/>
    </row>
    <row r="397" spans="1:14">
      <c r="A397" s="166"/>
      <c r="B397" s="155"/>
      <c r="C397" s="155"/>
      <c r="D397" s="156"/>
      <c r="E397" s="131">
        <v>2013</v>
      </c>
      <c r="F397" s="5">
        <f>F373+F385</f>
        <v>1112056</v>
      </c>
      <c r="G397" s="3">
        <f t="shared" ref="G397:M397" si="195">SUM(G398:G399)</f>
        <v>790512</v>
      </c>
      <c r="H397" s="3">
        <f t="shared" si="195"/>
        <v>0</v>
      </c>
      <c r="I397" s="3">
        <f t="shared" si="195"/>
        <v>0</v>
      </c>
      <c r="J397" s="3">
        <f t="shared" si="195"/>
        <v>0</v>
      </c>
      <c r="K397" s="3">
        <f t="shared" si="195"/>
        <v>0</v>
      </c>
      <c r="L397" s="3">
        <f t="shared" si="195"/>
        <v>2821650</v>
      </c>
      <c r="M397" s="3">
        <f t="shared" si="195"/>
        <v>790512</v>
      </c>
      <c r="N397" s="5"/>
    </row>
    <row r="398" spans="1:14">
      <c r="A398" s="166"/>
      <c r="B398" s="155"/>
      <c r="C398" s="155"/>
      <c r="D398" s="156"/>
      <c r="E398" s="131">
        <v>2014</v>
      </c>
      <c r="F398" s="5">
        <f>F374+F386</f>
        <v>2821650</v>
      </c>
      <c r="G398" s="5">
        <f t="shared" ref="G398:M398" si="196">G374+G386</f>
        <v>790512</v>
      </c>
      <c r="H398" s="5">
        <f t="shared" si="196"/>
        <v>0</v>
      </c>
      <c r="I398" s="5">
        <f t="shared" si="196"/>
        <v>0</v>
      </c>
      <c r="J398" s="5">
        <f t="shared" si="196"/>
        <v>0</v>
      </c>
      <c r="K398" s="5">
        <f t="shared" si="196"/>
        <v>0</v>
      </c>
      <c r="L398" s="5">
        <f t="shared" si="196"/>
        <v>2821650</v>
      </c>
      <c r="M398" s="5">
        <f t="shared" si="196"/>
        <v>790512</v>
      </c>
      <c r="N398" s="5"/>
    </row>
    <row r="399" spans="1:14">
      <c r="A399" s="181" t="s">
        <v>157</v>
      </c>
      <c r="B399" s="182"/>
      <c r="C399" s="182"/>
      <c r="D399" s="182"/>
      <c r="E399" s="182"/>
      <c r="F399" s="182"/>
      <c r="G399" s="182"/>
      <c r="H399" s="182"/>
      <c r="I399" s="182"/>
      <c r="J399" s="182"/>
      <c r="K399" s="182"/>
      <c r="L399" s="182"/>
      <c r="M399" s="182"/>
      <c r="N399" s="182"/>
    </row>
    <row r="400" spans="1:14" ht="37.5" customHeight="1">
      <c r="A400" s="156">
        <v>12</v>
      </c>
      <c r="B400" s="155" t="s">
        <v>130</v>
      </c>
      <c r="C400" s="155"/>
      <c r="D400" s="156" t="s">
        <v>131</v>
      </c>
      <c r="E400" s="131" t="s">
        <v>328</v>
      </c>
      <c r="F400" s="3">
        <f t="shared" ref="F400:M400" si="197">SUM(F401:F402)</f>
        <v>199683</v>
      </c>
      <c r="G400" s="3">
        <f t="shared" si="197"/>
        <v>149222</v>
      </c>
      <c r="H400" s="3">
        <f t="shared" si="197"/>
        <v>72301</v>
      </c>
      <c r="I400" s="3">
        <f t="shared" si="197"/>
        <v>49963.5</v>
      </c>
      <c r="J400" s="3">
        <f t="shared" si="197"/>
        <v>127382</v>
      </c>
      <c r="K400" s="3">
        <f t="shared" si="197"/>
        <v>78877.399999999994</v>
      </c>
      <c r="L400" s="3">
        <f t="shared" si="197"/>
        <v>0</v>
      </c>
      <c r="M400" s="3">
        <f t="shared" si="197"/>
        <v>0</v>
      </c>
      <c r="N400" s="3"/>
    </row>
    <row r="401" spans="1:14" ht="184.5" customHeight="1">
      <c r="A401" s="156"/>
      <c r="B401" s="155"/>
      <c r="C401" s="155"/>
      <c r="D401" s="156"/>
      <c r="E401" s="131">
        <v>2013</v>
      </c>
      <c r="F401" s="5">
        <f t="shared" ref="F401" si="198">H401+J401+L401</f>
        <v>84683</v>
      </c>
      <c r="G401" s="6">
        <v>77593</v>
      </c>
      <c r="H401" s="6">
        <v>72301</v>
      </c>
      <c r="I401" s="6">
        <v>13969</v>
      </c>
      <c r="J401" s="6">
        <v>12382</v>
      </c>
      <c r="K401" s="6">
        <f>SUM(K402:K403)</f>
        <v>43242.9</v>
      </c>
      <c r="L401" s="6">
        <f>SUM(L402:L403)</f>
        <v>0</v>
      </c>
      <c r="M401" s="5">
        <f t="shared" ref="M401" si="199">M404+M449</f>
        <v>0</v>
      </c>
      <c r="N401" s="113" t="s">
        <v>381</v>
      </c>
    </row>
    <row r="402" spans="1:14" ht="267.75" customHeight="1">
      <c r="A402" s="156"/>
      <c r="B402" s="155"/>
      <c r="C402" s="155"/>
      <c r="D402" s="156"/>
      <c r="E402" s="131">
        <v>2014</v>
      </c>
      <c r="F402" s="5">
        <f t="shared" ref="F402:M402" si="200">F405+F450</f>
        <v>115000</v>
      </c>
      <c r="G402" s="5">
        <f t="shared" si="200"/>
        <v>71629</v>
      </c>
      <c r="H402" s="5">
        <f t="shared" si="200"/>
        <v>0</v>
      </c>
      <c r="I402" s="5">
        <f t="shared" si="200"/>
        <v>35994.5</v>
      </c>
      <c r="J402" s="5">
        <f t="shared" si="200"/>
        <v>115000</v>
      </c>
      <c r="K402" s="5">
        <f t="shared" si="200"/>
        <v>35634.5</v>
      </c>
      <c r="L402" s="5">
        <f t="shared" si="200"/>
        <v>0</v>
      </c>
      <c r="M402" s="5">
        <f t="shared" si="200"/>
        <v>0</v>
      </c>
      <c r="N402" s="130" t="s">
        <v>840</v>
      </c>
    </row>
    <row r="403" spans="1:14" ht="37.5" customHeight="1">
      <c r="A403" s="156" t="s">
        <v>158</v>
      </c>
      <c r="B403" s="155" t="s">
        <v>836</v>
      </c>
      <c r="C403" s="155"/>
      <c r="D403" s="156" t="s">
        <v>131</v>
      </c>
      <c r="E403" s="132" t="s">
        <v>328</v>
      </c>
      <c r="F403" s="3">
        <f t="shared" ref="F403" si="201">SUM(F404:F405)</f>
        <v>0</v>
      </c>
      <c r="G403" s="3">
        <f t="shared" ref="G403:M403" si="202">SUM(G404:G405)</f>
        <v>36699.5</v>
      </c>
      <c r="H403" s="3">
        <f t="shared" si="202"/>
        <v>0</v>
      </c>
      <c r="I403" s="3">
        <f t="shared" si="202"/>
        <v>29091.100000000002</v>
      </c>
      <c r="J403" s="3">
        <f t="shared" si="202"/>
        <v>0</v>
      </c>
      <c r="K403" s="3">
        <f t="shared" si="202"/>
        <v>7608.4</v>
      </c>
      <c r="L403" s="3">
        <f t="shared" si="202"/>
        <v>0</v>
      </c>
      <c r="M403" s="3">
        <f t="shared" si="202"/>
        <v>0</v>
      </c>
      <c r="N403" s="119"/>
    </row>
    <row r="404" spans="1:14" ht="37.5" customHeight="1">
      <c r="A404" s="156"/>
      <c r="B404" s="155"/>
      <c r="C404" s="155"/>
      <c r="D404" s="156"/>
      <c r="E404" s="132">
        <v>2013</v>
      </c>
      <c r="F404" s="3">
        <f t="shared" ref="F404:M405" si="203">F407+F410+F413+F416+F419+F422+F425+F428+F431+F434+F437+F440+F443+F446</f>
        <v>0</v>
      </c>
      <c r="G404" s="3">
        <f t="shared" si="203"/>
        <v>0</v>
      </c>
      <c r="H404" s="3">
        <f t="shared" si="203"/>
        <v>0</v>
      </c>
      <c r="I404" s="3">
        <f t="shared" si="203"/>
        <v>0</v>
      </c>
      <c r="J404" s="3">
        <f t="shared" si="203"/>
        <v>0</v>
      </c>
      <c r="K404" s="3">
        <f t="shared" si="203"/>
        <v>0</v>
      </c>
      <c r="L404" s="3">
        <f t="shared" si="203"/>
        <v>0</v>
      </c>
      <c r="M404" s="3">
        <f t="shared" si="203"/>
        <v>0</v>
      </c>
      <c r="N404" s="119"/>
    </row>
    <row r="405" spans="1:14" ht="100.5" customHeight="1">
      <c r="A405" s="156"/>
      <c r="B405" s="155"/>
      <c r="C405" s="155"/>
      <c r="D405" s="156"/>
      <c r="E405" s="132">
        <v>2014</v>
      </c>
      <c r="F405" s="3">
        <f t="shared" si="203"/>
        <v>0</v>
      </c>
      <c r="G405" s="3">
        <f>G408+G411+G414+G417+G420+G423+G426+G429+G432+G435+G438+G441+G444+G447</f>
        <v>36699.5</v>
      </c>
      <c r="H405" s="3">
        <f t="shared" ref="H405:M405" si="204">H408+H411+H414+H417+H420+H423+H426+H429+H432+H435+H438+H441+H444+H447</f>
        <v>0</v>
      </c>
      <c r="I405" s="3">
        <f t="shared" si="204"/>
        <v>29091.100000000002</v>
      </c>
      <c r="J405" s="3">
        <f t="shared" si="204"/>
        <v>0</v>
      </c>
      <c r="K405" s="3">
        <f t="shared" si="204"/>
        <v>7608.4</v>
      </c>
      <c r="L405" s="3">
        <f t="shared" si="204"/>
        <v>0</v>
      </c>
      <c r="M405" s="3">
        <f t="shared" si="204"/>
        <v>0</v>
      </c>
      <c r="N405" s="119"/>
    </row>
    <row r="406" spans="1:14" ht="37.5" customHeight="1">
      <c r="A406" s="145" t="s">
        <v>808</v>
      </c>
      <c r="B406" s="146" t="s">
        <v>416</v>
      </c>
      <c r="C406" s="158"/>
      <c r="D406" s="152" t="s">
        <v>299</v>
      </c>
      <c r="E406" s="132" t="s">
        <v>328</v>
      </c>
      <c r="F406" s="138">
        <f t="shared" ref="F406:M406" si="205">SUM(F407:F408)</f>
        <v>0</v>
      </c>
      <c r="G406" s="138">
        <f t="shared" si="205"/>
        <v>2908.8</v>
      </c>
      <c r="H406" s="138">
        <f t="shared" si="205"/>
        <v>0</v>
      </c>
      <c r="I406" s="138">
        <f t="shared" si="205"/>
        <v>2327</v>
      </c>
      <c r="J406" s="138">
        <f t="shared" si="205"/>
        <v>0</v>
      </c>
      <c r="K406" s="138">
        <f t="shared" si="205"/>
        <v>581.79999999999995</v>
      </c>
      <c r="L406" s="138">
        <f t="shared" si="205"/>
        <v>0</v>
      </c>
      <c r="M406" s="138">
        <f t="shared" si="205"/>
        <v>0</v>
      </c>
      <c r="N406" s="120"/>
    </row>
    <row r="407" spans="1:14" ht="37.5" customHeight="1">
      <c r="A407" s="145"/>
      <c r="B407" s="159"/>
      <c r="C407" s="160"/>
      <c r="D407" s="153"/>
      <c r="E407" s="132">
        <v>2013</v>
      </c>
      <c r="F407" s="11">
        <f>H407+J407+L407</f>
        <v>0</v>
      </c>
      <c r="G407" s="11">
        <f>I407+K407+M407</f>
        <v>0</v>
      </c>
      <c r="H407" s="132">
        <v>0</v>
      </c>
      <c r="I407" s="138">
        <v>0</v>
      </c>
      <c r="J407" s="138">
        <v>0</v>
      </c>
      <c r="K407" s="138">
        <v>0</v>
      </c>
      <c r="L407" s="132">
        <v>0</v>
      </c>
      <c r="M407" s="132">
        <v>0</v>
      </c>
      <c r="N407" s="132"/>
    </row>
    <row r="408" spans="1:14" ht="126.75" customHeight="1">
      <c r="A408" s="145"/>
      <c r="B408" s="161"/>
      <c r="C408" s="162"/>
      <c r="D408" s="154"/>
      <c r="E408" s="132">
        <v>2014</v>
      </c>
      <c r="F408" s="11">
        <f>H408+J408+L408</f>
        <v>0</v>
      </c>
      <c r="G408" s="11">
        <f>I408+K408+M408</f>
        <v>2908.8</v>
      </c>
      <c r="H408" s="132">
        <v>0</v>
      </c>
      <c r="I408" s="138">
        <v>2327</v>
      </c>
      <c r="J408" s="138">
        <v>0</v>
      </c>
      <c r="K408" s="138">
        <v>581.79999999999995</v>
      </c>
      <c r="L408" s="132">
        <v>0</v>
      </c>
      <c r="M408" s="132">
        <v>0</v>
      </c>
      <c r="N408" s="135" t="s">
        <v>839</v>
      </c>
    </row>
    <row r="409" spans="1:14" ht="36.75" customHeight="1">
      <c r="A409" s="145" t="s">
        <v>809</v>
      </c>
      <c r="B409" s="146" t="s">
        <v>807</v>
      </c>
      <c r="C409" s="158"/>
      <c r="D409" s="152" t="s">
        <v>299</v>
      </c>
      <c r="E409" s="132" t="s">
        <v>328</v>
      </c>
      <c r="F409" s="138">
        <f t="shared" ref="F409:M409" si="206">SUM(F410:F411)</f>
        <v>0</v>
      </c>
      <c r="G409" s="138">
        <f t="shared" si="206"/>
        <v>2908.8</v>
      </c>
      <c r="H409" s="138">
        <f t="shared" si="206"/>
        <v>0</v>
      </c>
      <c r="I409" s="138">
        <f t="shared" si="206"/>
        <v>2327</v>
      </c>
      <c r="J409" s="138">
        <f t="shared" si="206"/>
        <v>0</v>
      </c>
      <c r="K409" s="138">
        <f t="shared" si="206"/>
        <v>581.79999999999995</v>
      </c>
      <c r="L409" s="138">
        <f t="shared" si="206"/>
        <v>0</v>
      </c>
      <c r="M409" s="138">
        <f t="shared" si="206"/>
        <v>0</v>
      </c>
      <c r="N409" s="132"/>
    </row>
    <row r="410" spans="1:14" ht="36.75" customHeight="1">
      <c r="A410" s="145"/>
      <c r="B410" s="159"/>
      <c r="C410" s="160"/>
      <c r="D410" s="153"/>
      <c r="E410" s="132">
        <v>2013</v>
      </c>
      <c r="F410" s="11">
        <f>H410+J410+L410</f>
        <v>0</v>
      </c>
      <c r="G410" s="11">
        <f>I410+K410+M410</f>
        <v>0</v>
      </c>
      <c r="H410" s="132">
        <v>0</v>
      </c>
      <c r="I410" s="138">
        <v>0</v>
      </c>
      <c r="J410" s="138">
        <v>0</v>
      </c>
      <c r="K410" s="138">
        <v>0</v>
      </c>
      <c r="L410" s="132">
        <v>0</v>
      </c>
      <c r="M410" s="132">
        <v>0</v>
      </c>
      <c r="N410" s="132"/>
    </row>
    <row r="411" spans="1:14" ht="52.5" customHeight="1">
      <c r="A411" s="145"/>
      <c r="B411" s="161"/>
      <c r="C411" s="162"/>
      <c r="D411" s="154"/>
      <c r="E411" s="132">
        <v>2014</v>
      </c>
      <c r="F411" s="11">
        <f>H411+J411+L411</f>
        <v>0</v>
      </c>
      <c r="G411" s="11">
        <f>I411+K411+M411</f>
        <v>2908.8</v>
      </c>
      <c r="H411" s="132">
        <v>0</v>
      </c>
      <c r="I411" s="138">
        <v>2327</v>
      </c>
      <c r="J411" s="138">
        <v>0</v>
      </c>
      <c r="K411" s="138">
        <v>581.79999999999995</v>
      </c>
      <c r="L411" s="132">
        <v>0</v>
      </c>
      <c r="M411" s="132">
        <v>0</v>
      </c>
      <c r="N411" s="135" t="s">
        <v>837</v>
      </c>
    </row>
    <row r="412" spans="1:14" ht="36.75" customHeight="1">
      <c r="A412" s="145" t="s">
        <v>810</v>
      </c>
      <c r="B412" s="146" t="s">
        <v>811</v>
      </c>
      <c r="C412" s="158"/>
      <c r="D412" s="152" t="s">
        <v>57</v>
      </c>
      <c r="E412" s="132" t="s">
        <v>328</v>
      </c>
      <c r="F412" s="138">
        <f t="shared" ref="F412:M412" si="207">SUM(F413:F414)</f>
        <v>0</v>
      </c>
      <c r="G412" s="138">
        <f t="shared" si="207"/>
        <v>2168.4</v>
      </c>
      <c r="H412" s="138">
        <f t="shared" si="207"/>
        <v>0</v>
      </c>
      <c r="I412" s="138">
        <f t="shared" si="207"/>
        <v>1951.6</v>
      </c>
      <c r="J412" s="138">
        <f t="shared" si="207"/>
        <v>0</v>
      </c>
      <c r="K412" s="138">
        <f t="shared" si="207"/>
        <v>216.8</v>
      </c>
      <c r="L412" s="138">
        <f t="shared" si="207"/>
        <v>0</v>
      </c>
      <c r="M412" s="138">
        <f t="shared" si="207"/>
        <v>0</v>
      </c>
      <c r="N412" s="132"/>
    </row>
    <row r="413" spans="1:14" ht="39" customHeight="1">
      <c r="A413" s="145"/>
      <c r="B413" s="159"/>
      <c r="C413" s="160"/>
      <c r="D413" s="153"/>
      <c r="E413" s="132">
        <v>2013</v>
      </c>
      <c r="F413" s="11">
        <f>H413+J413+L413</f>
        <v>0</v>
      </c>
      <c r="G413" s="11">
        <f>I413+K413+M413</f>
        <v>0</v>
      </c>
      <c r="H413" s="132">
        <v>0</v>
      </c>
      <c r="I413" s="138">
        <v>0</v>
      </c>
      <c r="J413" s="138">
        <v>0</v>
      </c>
      <c r="K413" s="138">
        <v>0</v>
      </c>
      <c r="L413" s="132">
        <v>0</v>
      </c>
      <c r="M413" s="132">
        <v>0</v>
      </c>
      <c r="N413" s="132"/>
    </row>
    <row r="414" spans="1:14" ht="42.75" customHeight="1">
      <c r="A414" s="145"/>
      <c r="B414" s="161"/>
      <c r="C414" s="162"/>
      <c r="D414" s="154"/>
      <c r="E414" s="132">
        <v>2014</v>
      </c>
      <c r="F414" s="11">
        <f>H414+J414+L414</f>
        <v>0</v>
      </c>
      <c r="G414" s="11">
        <f>I414+K414+M414</f>
        <v>2168.4</v>
      </c>
      <c r="H414" s="132">
        <v>0</v>
      </c>
      <c r="I414" s="138">
        <v>1951.6</v>
      </c>
      <c r="J414" s="138">
        <v>0</v>
      </c>
      <c r="K414" s="138">
        <v>216.8</v>
      </c>
      <c r="L414" s="132">
        <v>0</v>
      </c>
      <c r="M414" s="132">
        <v>0</v>
      </c>
      <c r="N414" s="131"/>
    </row>
    <row r="415" spans="1:14" ht="45.75" customHeight="1">
      <c r="A415" s="145" t="s">
        <v>813</v>
      </c>
      <c r="B415" s="146" t="s">
        <v>812</v>
      </c>
      <c r="C415" s="158"/>
      <c r="D415" s="152" t="s">
        <v>60</v>
      </c>
      <c r="E415" s="132" t="s">
        <v>328</v>
      </c>
      <c r="F415" s="138">
        <f t="shared" ref="F415:M415" si="208">SUM(F416:F417)</f>
        <v>0</v>
      </c>
      <c r="G415" s="138">
        <f t="shared" si="208"/>
        <v>5841</v>
      </c>
      <c r="H415" s="138">
        <f t="shared" si="208"/>
        <v>0</v>
      </c>
      <c r="I415" s="138">
        <f t="shared" si="208"/>
        <v>4300</v>
      </c>
      <c r="J415" s="138">
        <f t="shared" si="208"/>
        <v>0</v>
      </c>
      <c r="K415" s="138">
        <f t="shared" si="208"/>
        <v>1541</v>
      </c>
      <c r="L415" s="138">
        <f t="shared" si="208"/>
        <v>0</v>
      </c>
      <c r="M415" s="138">
        <f t="shared" si="208"/>
        <v>0</v>
      </c>
      <c r="N415" s="132"/>
    </row>
    <row r="416" spans="1:14" ht="52.5" customHeight="1">
      <c r="A416" s="145"/>
      <c r="B416" s="159"/>
      <c r="C416" s="160"/>
      <c r="D416" s="153"/>
      <c r="E416" s="132">
        <v>2013</v>
      </c>
      <c r="F416" s="11">
        <f>H416+J416+L416</f>
        <v>0</v>
      </c>
      <c r="G416" s="11">
        <f>I416+K416+M416</f>
        <v>0</v>
      </c>
      <c r="H416" s="132">
        <v>0</v>
      </c>
      <c r="I416" s="138">
        <v>0</v>
      </c>
      <c r="J416" s="138">
        <v>0</v>
      </c>
      <c r="K416" s="138">
        <v>0</v>
      </c>
      <c r="L416" s="132">
        <v>0</v>
      </c>
      <c r="M416" s="132">
        <v>0</v>
      </c>
      <c r="N416" s="132"/>
    </row>
    <row r="417" spans="1:14" ht="247.5" customHeight="1">
      <c r="A417" s="145"/>
      <c r="B417" s="161"/>
      <c r="C417" s="162"/>
      <c r="D417" s="154"/>
      <c r="E417" s="132">
        <v>2014</v>
      </c>
      <c r="F417" s="11">
        <f>H417+J417+L417</f>
        <v>0</v>
      </c>
      <c r="G417" s="11">
        <f>I417+K417+M417</f>
        <v>5841</v>
      </c>
      <c r="H417" s="132">
        <v>0</v>
      </c>
      <c r="I417" s="138">
        <v>4300</v>
      </c>
      <c r="J417" s="138">
        <v>0</v>
      </c>
      <c r="K417" s="138">
        <v>1541</v>
      </c>
      <c r="L417" s="132">
        <v>0</v>
      </c>
      <c r="M417" s="132">
        <v>0</v>
      </c>
      <c r="N417" s="131"/>
    </row>
    <row r="418" spans="1:14" ht="33.75" customHeight="1">
      <c r="A418" s="145" t="s">
        <v>814</v>
      </c>
      <c r="B418" s="146" t="s">
        <v>815</v>
      </c>
      <c r="C418" s="158"/>
      <c r="D418" s="152" t="s">
        <v>817</v>
      </c>
      <c r="E418" s="132" t="s">
        <v>328</v>
      </c>
      <c r="F418" s="138">
        <f t="shared" ref="F418:M418" si="209">SUM(F419:F420)</f>
        <v>0</v>
      </c>
      <c r="G418" s="138">
        <f t="shared" si="209"/>
        <v>4144.6000000000004</v>
      </c>
      <c r="H418" s="138">
        <f t="shared" si="209"/>
        <v>0</v>
      </c>
      <c r="I418" s="138">
        <f t="shared" si="209"/>
        <v>1963.6</v>
      </c>
      <c r="J418" s="138">
        <f t="shared" si="209"/>
        <v>0</v>
      </c>
      <c r="K418" s="138">
        <f t="shared" si="209"/>
        <v>2181</v>
      </c>
      <c r="L418" s="138">
        <f t="shared" si="209"/>
        <v>0</v>
      </c>
      <c r="M418" s="138">
        <f t="shared" si="209"/>
        <v>0</v>
      </c>
      <c r="N418" s="132"/>
    </row>
    <row r="419" spans="1:14" ht="35.25" customHeight="1">
      <c r="A419" s="145"/>
      <c r="B419" s="159"/>
      <c r="C419" s="160"/>
      <c r="D419" s="163"/>
      <c r="E419" s="132">
        <v>2013</v>
      </c>
      <c r="F419" s="11">
        <f>H419+J419+L419</f>
        <v>0</v>
      </c>
      <c r="G419" s="11">
        <f>I419+K419+M419</f>
        <v>0</v>
      </c>
      <c r="H419" s="132">
        <v>0</v>
      </c>
      <c r="I419" s="138">
        <v>0</v>
      </c>
      <c r="J419" s="138">
        <v>0</v>
      </c>
      <c r="K419" s="138">
        <v>0</v>
      </c>
      <c r="L419" s="132">
        <v>0</v>
      </c>
      <c r="M419" s="132">
        <v>0</v>
      </c>
      <c r="N419" s="132"/>
    </row>
    <row r="420" spans="1:14" ht="133.5" customHeight="1">
      <c r="A420" s="145"/>
      <c r="B420" s="161"/>
      <c r="C420" s="162"/>
      <c r="D420" s="164"/>
      <c r="E420" s="132">
        <v>2014</v>
      </c>
      <c r="F420" s="11">
        <f>H420+J420+L420</f>
        <v>0</v>
      </c>
      <c r="G420" s="11">
        <f>I420+K420+M420</f>
        <v>4144.6000000000004</v>
      </c>
      <c r="H420" s="132">
        <v>0</v>
      </c>
      <c r="I420" s="138">
        <v>1963.6</v>
      </c>
      <c r="J420" s="138">
        <v>0</v>
      </c>
      <c r="K420" s="138">
        <v>2181</v>
      </c>
      <c r="L420" s="132">
        <v>0</v>
      </c>
      <c r="M420" s="132">
        <v>0</v>
      </c>
      <c r="N420" s="131"/>
    </row>
    <row r="421" spans="1:14" ht="29.25" customHeight="1">
      <c r="A421" s="145" t="s">
        <v>818</v>
      </c>
      <c r="B421" s="146" t="s">
        <v>816</v>
      </c>
      <c r="C421" s="158"/>
      <c r="D421" s="152" t="s">
        <v>301</v>
      </c>
      <c r="E421" s="132" t="s">
        <v>328</v>
      </c>
      <c r="F421" s="138">
        <f t="shared" ref="F421:M421" si="210">SUM(F422:F423)</f>
        <v>0</v>
      </c>
      <c r="G421" s="138">
        <f t="shared" si="210"/>
        <v>3292.7</v>
      </c>
      <c r="H421" s="138">
        <f t="shared" si="210"/>
        <v>0</v>
      </c>
      <c r="I421" s="138">
        <f t="shared" si="210"/>
        <v>2575.5</v>
      </c>
      <c r="J421" s="138">
        <f t="shared" si="210"/>
        <v>0</v>
      </c>
      <c r="K421" s="138">
        <f t="shared" si="210"/>
        <v>717.2</v>
      </c>
      <c r="L421" s="138">
        <f t="shared" si="210"/>
        <v>0</v>
      </c>
      <c r="M421" s="138">
        <f t="shared" si="210"/>
        <v>0</v>
      </c>
      <c r="N421" s="132"/>
    </row>
    <row r="422" spans="1:14" ht="42" customHeight="1">
      <c r="A422" s="145"/>
      <c r="B422" s="159"/>
      <c r="C422" s="160"/>
      <c r="D422" s="163"/>
      <c r="E422" s="132">
        <v>2013</v>
      </c>
      <c r="F422" s="11">
        <f t="shared" ref="F422:G450" si="211">H422+J422+L422</f>
        <v>0</v>
      </c>
      <c r="G422" s="7">
        <f t="shared" si="211"/>
        <v>0</v>
      </c>
      <c r="H422" s="132">
        <v>0</v>
      </c>
      <c r="I422" s="138">
        <v>0</v>
      </c>
      <c r="J422" s="138">
        <v>0</v>
      </c>
      <c r="K422" s="138">
        <v>0</v>
      </c>
      <c r="L422" s="132">
        <v>0</v>
      </c>
      <c r="M422" s="132">
        <v>0</v>
      </c>
      <c r="N422" s="132"/>
    </row>
    <row r="423" spans="1:14" ht="52.5" customHeight="1">
      <c r="A423" s="145"/>
      <c r="B423" s="161"/>
      <c r="C423" s="162"/>
      <c r="D423" s="164"/>
      <c r="E423" s="132">
        <v>2014</v>
      </c>
      <c r="F423" s="11">
        <f t="shared" si="211"/>
        <v>0</v>
      </c>
      <c r="G423" s="7">
        <f t="shared" si="211"/>
        <v>3292.7</v>
      </c>
      <c r="H423" s="132">
        <v>0</v>
      </c>
      <c r="I423" s="138">
        <v>2575.5</v>
      </c>
      <c r="J423" s="138">
        <v>0</v>
      </c>
      <c r="K423" s="138">
        <v>717.2</v>
      </c>
      <c r="L423" s="132">
        <v>0</v>
      </c>
      <c r="M423" s="132">
        <v>0</v>
      </c>
      <c r="N423" s="131"/>
    </row>
    <row r="424" spans="1:14" ht="31.5" customHeight="1">
      <c r="A424" s="145" t="s">
        <v>819</v>
      </c>
      <c r="B424" s="146" t="s">
        <v>820</v>
      </c>
      <c r="C424" s="158"/>
      <c r="D424" s="152" t="s">
        <v>823</v>
      </c>
      <c r="E424" s="132" t="s">
        <v>328</v>
      </c>
      <c r="F424" s="138">
        <f t="shared" ref="F424:M424" si="212">SUM(F425:F426)</f>
        <v>0</v>
      </c>
      <c r="G424" s="138">
        <f t="shared" si="212"/>
        <v>1789.1000000000001</v>
      </c>
      <c r="H424" s="138">
        <f t="shared" si="212"/>
        <v>0</v>
      </c>
      <c r="I424" s="138">
        <f t="shared" si="212"/>
        <v>1610.2</v>
      </c>
      <c r="J424" s="138">
        <f t="shared" si="212"/>
        <v>0</v>
      </c>
      <c r="K424" s="138">
        <f t="shared" si="212"/>
        <v>178.9</v>
      </c>
      <c r="L424" s="138">
        <f t="shared" si="212"/>
        <v>0</v>
      </c>
      <c r="M424" s="138">
        <f t="shared" si="212"/>
        <v>0</v>
      </c>
      <c r="N424" s="132"/>
    </row>
    <row r="425" spans="1:14" ht="41.25" customHeight="1">
      <c r="A425" s="145"/>
      <c r="B425" s="159"/>
      <c r="C425" s="160"/>
      <c r="D425" s="163"/>
      <c r="E425" s="132">
        <v>2013</v>
      </c>
      <c r="F425" s="11">
        <f t="shared" si="211"/>
        <v>0</v>
      </c>
      <c r="G425" s="7">
        <f t="shared" si="211"/>
        <v>0</v>
      </c>
      <c r="H425" s="132">
        <v>0</v>
      </c>
      <c r="I425" s="138">
        <v>0</v>
      </c>
      <c r="J425" s="138">
        <v>0</v>
      </c>
      <c r="K425" s="138">
        <v>0</v>
      </c>
      <c r="L425" s="132">
        <v>0</v>
      </c>
      <c r="M425" s="132">
        <v>0</v>
      </c>
      <c r="N425" s="132"/>
    </row>
    <row r="426" spans="1:14" ht="66.75" customHeight="1">
      <c r="A426" s="145"/>
      <c r="B426" s="161"/>
      <c r="C426" s="162"/>
      <c r="D426" s="164"/>
      <c r="E426" s="132">
        <v>2014</v>
      </c>
      <c r="F426" s="11">
        <f t="shared" si="211"/>
        <v>0</v>
      </c>
      <c r="G426" s="7">
        <f t="shared" si="211"/>
        <v>1789.1000000000001</v>
      </c>
      <c r="H426" s="132">
        <v>0</v>
      </c>
      <c r="I426" s="138">
        <v>1610.2</v>
      </c>
      <c r="J426" s="138">
        <v>0</v>
      </c>
      <c r="K426" s="138">
        <v>178.9</v>
      </c>
      <c r="L426" s="132">
        <v>0</v>
      </c>
      <c r="M426" s="132">
        <v>0</v>
      </c>
      <c r="N426" s="131"/>
    </row>
    <row r="427" spans="1:14" ht="24" customHeight="1">
      <c r="A427" s="145" t="s">
        <v>821</v>
      </c>
      <c r="B427" s="146" t="s">
        <v>822</v>
      </c>
      <c r="C427" s="158"/>
      <c r="D427" s="152" t="s">
        <v>56</v>
      </c>
      <c r="E427" s="132" t="s">
        <v>328</v>
      </c>
      <c r="F427" s="138">
        <f t="shared" ref="F427:M427" si="213">SUM(F428:F429)</f>
        <v>0</v>
      </c>
      <c r="G427" s="138">
        <f t="shared" si="213"/>
        <v>2233.9</v>
      </c>
      <c r="H427" s="138">
        <f t="shared" si="213"/>
        <v>0</v>
      </c>
      <c r="I427" s="138">
        <f t="shared" si="213"/>
        <v>2009.7</v>
      </c>
      <c r="J427" s="138">
        <f t="shared" si="213"/>
        <v>0</v>
      </c>
      <c r="K427" s="138">
        <f t="shared" si="213"/>
        <v>224.2</v>
      </c>
      <c r="L427" s="138">
        <f t="shared" si="213"/>
        <v>0</v>
      </c>
      <c r="M427" s="138">
        <f t="shared" si="213"/>
        <v>0</v>
      </c>
      <c r="N427" s="132"/>
    </row>
    <row r="428" spans="1:14" ht="39.75" customHeight="1">
      <c r="A428" s="145"/>
      <c r="B428" s="159"/>
      <c r="C428" s="160"/>
      <c r="D428" s="153"/>
      <c r="E428" s="132">
        <v>2013</v>
      </c>
      <c r="F428" s="11">
        <f t="shared" si="211"/>
        <v>0</v>
      </c>
      <c r="G428" s="7">
        <f t="shared" si="211"/>
        <v>0</v>
      </c>
      <c r="H428" s="132">
        <v>0</v>
      </c>
      <c r="I428" s="138">
        <v>0</v>
      </c>
      <c r="J428" s="138">
        <v>0</v>
      </c>
      <c r="K428" s="138">
        <v>0</v>
      </c>
      <c r="L428" s="132">
        <v>0</v>
      </c>
      <c r="M428" s="132">
        <v>0</v>
      </c>
      <c r="N428" s="132"/>
    </row>
    <row r="429" spans="1:14" ht="84.75" customHeight="1">
      <c r="A429" s="145"/>
      <c r="B429" s="161"/>
      <c r="C429" s="162"/>
      <c r="D429" s="154"/>
      <c r="E429" s="132">
        <v>2014</v>
      </c>
      <c r="F429" s="11">
        <f t="shared" si="211"/>
        <v>0</v>
      </c>
      <c r="G429" s="7">
        <f t="shared" si="211"/>
        <v>2233.9</v>
      </c>
      <c r="H429" s="132">
        <v>0</v>
      </c>
      <c r="I429" s="138">
        <v>2009.7</v>
      </c>
      <c r="J429" s="138">
        <v>0</v>
      </c>
      <c r="K429" s="138">
        <v>224.2</v>
      </c>
      <c r="L429" s="132">
        <v>0</v>
      </c>
      <c r="M429" s="132">
        <v>0</v>
      </c>
      <c r="N429" s="131"/>
    </row>
    <row r="430" spans="1:14" ht="28.5" customHeight="1">
      <c r="A430" s="145" t="s">
        <v>824</v>
      </c>
      <c r="B430" s="146" t="s">
        <v>825</v>
      </c>
      <c r="C430" s="158"/>
      <c r="D430" s="152" t="s">
        <v>59</v>
      </c>
      <c r="E430" s="132" t="s">
        <v>328</v>
      </c>
      <c r="F430" s="138">
        <f t="shared" ref="F430:M430" si="214">SUM(F431:F432)</f>
        <v>0</v>
      </c>
      <c r="G430" s="138">
        <f t="shared" si="214"/>
        <v>3300.5</v>
      </c>
      <c r="H430" s="138">
        <f t="shared" si="214"/>
        <v>0</v>
      </c>
      <c r="I430" s="138">
        <f t="shared" si="214"/>
        <v>2970.5</v>
      </c>
      <c r="J430" s="138">
        <f t="shared" si="214"/>
        <v>0</v>
      </c>
      <c r="K430" s="138">
        <f t="shared" si="214"/>
        <v>330</v>
      </c>
      <c r="L430" s="138">
        <f t="shared" si="214"/>
        <v>0</v>
      </c>
      <c r="M430" s="138">
        <f t="shared" si="214"/>
        <v>0</v>
      </c>
      <c r="N430" s="132"/>
    </row>
    <row r="431" spans="1:14" ht="39" customHeight="1">
      <c r="A431" s="145"/>
      <c r="B431" s="159"/>
      <c r="C431" s="160"/>
      <c r="D431" s="153"/>
      <c r="E431" s="132">
        <v>2013</v>
      </c>
      <c r="F431" s="11">
        <f t="shared" si="211"/>
        <v>0</v>
      </c>
      <c r="G431" s="7">
        <f t="shared" si="211"/>
        <v>0</v>
      </c>
      <c r="H431" s="132">
        <v>0</v>
      </c>
      <c r="I431" s="138">
        <v>0</v>
      </c>
      <c r="J431" s="138">
        <v>0</v>
      </c>
      <c r="K431" s="138">
        <v>0</v>
      </c>
      <c r="L431" s="132">
        <v>0</v>
      </c>
      <c r="M431" s="132">
        <v>0</v>
      </c>
      <c r="N431" s="132"/>
    </row>
    <row r="432" spans="1:14" ht="44.25" customHeight="1">
      <c r="A432" s="145"/>
      <c r="B432" s="161"/>
      <c r="C432" s="162"/>
      <c r="D432" s="154"/>
      <c r="E432" s="132">
        <v>2014</v>
      </c>
      <c r="F432" s="11">
        <f t="shared" si="211"/>
        <v>0</v>
      </c>
      <c r="G432" s="7">
        <f t="shared" si="211"/>
        <v>3300.5</v>
      </c>
      <c r="H432" s="132">
        <v>0</v>
      </c>
      <c r="I432" s="138">
        <v>2970.5</v>
      </c>
      <c r="J432" s="138">
        <v>0</v>
      </c>
      <c r="K432" s="138">
        <v>330</v>
      </c>
      <c r="L432" s="132">
        <v>0</v>
      </c>
      <c r="M432" s="132">
        <v>0</v>
      </c>
      <c r="N432" s="131"/>
    </row>
    <row r="433" spans="1:14" ht="24" customHeight="1">
      <c r="A433" s="145" t="s">
        <v>827</v>
      </c>
      <c r="B433" s="146" t="s">
        <v>826</v>
      </c>
      <c r="C433" s="147"/>
      <c r="D433" s="152" t="s">
        <v>62</v>
      </c>
      <c r="E433" s="132" t="s">
        <v>328</v>
      </c>
      <c r="F433" s="138">
        <f t="shared" ref="F433:M433" si="215">SUM(F434:F435)</f>
        <v>0</v>
      </c>
      <c r="G433" s="138">
        <f t="shared" si="215"/>
        <v>2200.8000000000002</v>
      </c>
      <c r="H433" s="138">
        <f t="shared" si="215"/>
        <v>0</v>
      </c>
      <c r="I433" s="138">
        <f t="shared" si="215"/>
        <v>1980.7</v>
      </c>
      <c r="J433" s="138">
        <f t="shared" si="215"/>
        <v>0</v>
      </c>
      <c r="K433" s="138">
        <f t="shared" si="215"/>
        <v>220.1</v>
      </c>
      <c r="L433" s="138">
        <f t="shared" si="215"/>
        <v>0</v>
      </c>
      <c r="M433" s="138">
        <f t="shared" si="215"/>
        <v>0</v>
      </c>
      <c r="N433" s="132"/>
    </row>
    <row r="434" spans="1:14" ht="35.25" customHeight="1">
      <c r="A434" s="145"/>
      <c r="B434" s="148"/>
      <c r="C434" s="149"/>
      <c r="D434" s="153"/>
      <c r="E434" s="132">
        <v>2013</v>
      </c>
      <c r="F434" s="11">
        <f t="shared" si="211"/>
        <v>0</v>
      </c>
      <c r="G434" s="7">
        <f t="shared" si="211"/>
        <v>0</v>
      </c>
      <c r="H434" s="132">
        <v>0</v>
      </c>
      <c r="I434" s="138">
        <v>0</v>
      </c>
      <c r="J434" s="138">
        <v>0</v>
      </c>
      <c r="K434" s="138">
        <v>0</v>
      </c>
      <c r="L434" s="132">
        <v>0</v>
      </c>
      <c r="M434" s="132">
        <v>0</v>
      </c>
      <c r="N434" s="132"/>
    </row>
    <row r="435" spans="1:14" ht="109.5" customHeight="1">
      <c r="A435" s="145"/>
      <c r="B435" s="150"/>
      <c r="C435" s="151"/>
      <c r="D435" s="154"/>
      <c r="E435" s="132">
        <v>2014</v>
      </c>
      <c r="F435" s="11">
        <f t="shared" si="211"/>
        <v>0</v>
      </c>
      <c r="G435" s="7">
        <f t="shared" si="211"/>
        <v>2200.8000000000002</v>
      </c>
      <c r="H435" s="132">
        <v>0</v>
      </c>
      <c r="I435" s="138">
        <v>1980.7</v>
      </c>
      <c r="J435" s="138">
        <v>0</v>
      </c>
      <c r="K435" s="138">
        <v>220.1</v>
      </c>
      <c r="L435" s="132">
        <v>0</v>
      </c>
      <c r="M435" s="132">
        <v>0</v>
      </c>
      <c r="N435" s="132"/>
    </row>
    <row r="436" spans="1:14" ht="28.5" customHeight="1">
      <c r="A436" s="145" t="s">
        <v>828</v>
      </c>
      <c r="B436" s="146" t="s">
        <v>829</v>
      </c>
      <c r="C436" s="147"/>
      <c r="D436" s="152" t="s">
        <v>179</v>
      </c>
      <c r="E436" s="132" t="s">
        <v>328</v>
      </c>
      <c r="F436" s="138">
        <f t="shared" ref="F436:M436" si="216">SUM(F437:F438)</f>
        <v>0</v>
      </c>
      <c r="G436" s="138">
        <f t="shared" si="216"/>
        <v>879.2</v>
      </c>
      <c r="H436" s="138">
        <f t="shared" si="216"/>
        <v>0</v>
      </c>
      <c r="I436" s="138">
        <f t="shared" si="216"/>
        <v>791.1</v>
      </c>
      <c r="J436" s="138">
        <f t="shared" si="216"/>
        <v>0</v>
      </c>
      <c r="K436" s="138">
        <f t="shared" si="216"/>
        <v>88.1</v>
      </c>
      <c r="L436" s="138">
        <f t="shared" si="216"/>
        <v>0</v>
      </c>
      <c r="M436" s="138">
        <f t="shared" si="216"/>
        <v>0</v>
      </c>
      <c r="N436" s="132"/>
    </row>
    <row r="437" spans="1:14" ht="28.5" customHeight="1">
      <c r="A437" s="145"/>
      <c r="B437" s="148"/>
      <c r="C437" s="149"/>
      <c r="D437" s="153"/>
      <c r="E437" s="132">
        <v>2013</v>
      </c>
      <c r="F437" s="11">
        <f t="shared" si="211"/>
        <v>0</v>
      </c>
      <c r="G437" s="7">
        <f t="shared" si="211"/>
        <v>0</v>
      </c>
      <c r="H437" s="132">
        <v>0</v>
      </c>
      <c r="I437" s="138">
        <v>0</v>
      </c>
      <c r="J437" s="138">
        <v>0</v>
      </c>
      <c r="K437" s="138">
        <v>0</v>
      </c>
      <c r="L437" s="132">
        <v>0</v>
      </c>
      <c r="M437" s="132">
        <v>0</v>
      </c>
      <c r="N437" s="132"/>
    </row>
    <row r="438" spans="1:14" ht="159" customHeight="1">
      <c r="A438" s="145"/>
      <c r="B438" s="150"/>
      <c r="C438" s="151"/>
      <c r="D438" s="154"/>
      <c r="E438" s="132">
        <v>2014</v>
      </c>
      <c r="F438" s="11">
        <f t="shared" si="211"/>
        <v>0</v>
      </c>
      <c r="G438" s="7">
        <f t="shared" si="211"/>
        <v>879.2</v>
      </c>
      <c r="H438" s="132">
        <v>0</v>
      </c>
      <c r="I438" s="138">
        <v>791.1</v>
      </c>
      <c r="J438" s="138">
        <v>0</v>
      </c>
      <c r="K438" s="138">
        <v>88.1</v>
      </c>
      <c r="L438" s="132">
        <v>0</v>
      </c>
      <c r="M438" s="132">
        <v>0</v>
      </c>
      <c r="N438" s="132"/>
    </row>
    <row r="439" spans="1:14" ht="24.75" customHeight="1">
      <c r="A439" s="145" t="s">
        <v>830</v>
      </c>
      <c r="B439" s="146" t="s">
        <v>833</v>
      </c>
      <c r="C439" s="147"/>
      <c r="D439" s="152" t="s">
        <v>65</v>
      </c>
      <c r="E439" s="132" t="s">
        <v>328</v>
      </c>
      <c r="F439" s="138">
        <f t="shared" ref="F439:M439" si="217">SUM(F440:F441)</f>
        <v>0</v>
      </c>
      <c r="G439" s="138">
        <f t="shared" si="217"/>
        <v>973.2</v>
      </c>
      <c r="H439" s="138">
        <f t="shared" si="217"/>
        <v>0</v>
      </c>
      <c r="I439" s="138">
        <f t="shared" si="217"/>
        <v>874.1</v>
      </c>
      <c r="J439" s="138">
        <f t="shared" si="217"/>
        <v>0</v>
      </c>
      <c r="K439" s="138">
        <f t="shared" si="217"/>
        <v>99.1</v>
      </c>
      <c r="L439" s="138">
        <f t="shared" si="217"/>
        <v>0</v>
      </c>
      <c r="M439" s="138">
        <f t="shared" si="217"/>
        <v>0</v>
      </c>
      <c r="N439" s="132"/>
    </row>
    <row r="440" spans="1:14" ht="29.25" customHeight="1">
      <c r="A440" s="145"/>
      <c r="B440" s="148"/>
      <c r="C440" s="149"/>
      <c r="D440" s="153"/>
      <c r="E440" s="132">
        <v>2013</v>
      </c>
      <c r="F440" s="11">
        <f t="shared" si="211"/>
        <v>0</v>
      </c>
      <c r="G440" s="7">
        <f t="shared" si="211"/>
        <v>0</v>
      </c>
      <c r="H440" s="132">
        <v>0</v>
      </c>
      <c r="I440" s="138">
        <v>0</v>
      </c>
      <c r="J440" s="138">
        <v>0</v>
      </c>
      <c r="K440" s="138">
        <v>0</v>
      </c>
      <c r="L440" s="132">
        <v>0</v>
      </c>
      <c r="M440" s="132">
        <v>0</v>
      </c>
      <c r="N440" s="132"/>
    </row>
    <row r="441" spans="1:14" ht="52.5" customHeight="1">
      <c r="A441" s="145"/>
      <c r="B441" s="150"/>
      <c r="C441" s="151"/>
      <c r="D441" s="154"/>
      <c r="E441" s="132">
        <v>2014</v>
      </c>
      <c r="F441" s="11">
        <f t="shared" si="211"/>
        <v>0</v>
      </c>
      <c r="G441" s="7">
        <f t="shared" si="211"/>
        <v>973.2</v>
      </c>
      <c r="H441" s="132">
        <v>0</v>
      </c>
      <c r="I441" s="138">
        <v>874.1</v>
      </c>
      <c r="J441" s="138">
        <v>0</v>
      </c>
      <c r="K441" s="138">
        <v>99.1</v>
      </c>
      <c r="L441" s="132">
        <v>0</v>
      </c>
      <c r="M441" s="132">
        <v>0</v>
      </c>
      <c r="N441" s="132"/>
    </row>
    <row r="442" spans="1:14" ht="29.25" customHeight="1">
      <c r="A442" s="145" t="s">
        <v>831</v>
      </c>
      <c r="B442" s="146" t="s">
        <v>834</v>
      </c>
      <c r="C442" s="147"/>
      <c r="D442" s="152" t="s">
        <v>319</v>
      </c>
      <c r="E442" s="132" t="s">
        <v>328</v>
      </c>
      <c r="F442" s="138">
        <f t="shared" ref="F442:M442" si="218">SUM(F443:F444)</f>
        <v>0</v>
      </c>
      <c r="G442" s="138">
        <f t="shared" si="218"/>
        <v>2424.9</v>
      </c>
      <c r="H442" s="138">
        <f t="shared" si="218"/>
        <v>0</v>
      </c>
      <c r="I442" s="138">
        <f t="shared" si="218"/>
        <v>1939.9</v>
      </c>
      <c r="J442" s="138">
        <f t="shared" si="218"/>
        <v>0</v>
      </c>
      <c r="K442" s="138">
        <f t="shared" si="218"/>
        <v>485</v>
      </c>
      <c r="L442" s="138">
        <f t="shared" si="218"/>
        <v>0</v>
      </c>
      <c r="M442" s="138">
        <f t="shared" si="218"/>
        <v>0</v>
      </c>
      <c r="N442" s="132"/>
    </row>
    <row r="443" spans="1:14" ht="31.5" customHeight="1">
      <c r="A443" s="145"/>
      <c r="B443" s="148"/>
      <c r="C443" s="149"/>
      <c r="D443" s="153"/>
      <c r="E443" s="132">
        <v>2013</v>
      </c>
      <c r="F443" s="11">
        <f t="shared" si="211"/>
        <v>0</v>
      </c>
      <c r="G443" s="7">
        <f t="shared" si="211"/>
        <v>0</v>
      </c>
      <c r="H443" s="132">
        <v>0</v>
      </c>
      <c r="I443" s="138">
        <v>0</v>
      </c>
      <c r="J443" s="138">
        <v>0</v>
      </c>
      <c r="K443" s="138">
        <v>0</v>
      </c>
      <c r="L443" s="132">
        <v>0</v>
      </c>
      <c r="M443" s="132">
        <v>0</v>
      </c>
      <c r="N443" s="132"/>
    </row>
    <row r="444" spans="1:14" ht="42" customHeight="1">
      <c r="A444" s="145"/>
      <c r="B444" s="150"/>
      <c r="C444" s="151"/>
      <c r="D444" s="154"/>
      <c r="E444" s="132">
        <v>2014</v>
      </c>
      <c r="F444" s="11">
        <f t="shared" si="211"/>
        <v>0</v>
      </c>
      <c r="G444" s="7">
        <f t="shared" si="211"/>
        <v>2424.9</v>
      </c>
      <c r="H444" s="132">
        <v>0</v>
      </c>
      <c r="I444" s="138">
        <v>1939.9</v>
      </c>
      <c r="J444" s="138">
        <v>0</v>
      </c>
      <c r="K444" s="138">
        <v>485</v>
      </c>
      <c r="L444" s="132">
        <v>0</v>
      </c>
      <c r="M444" s="132">
        <v>0</v>
      </c>
      <c r="N444" s="132"/>
    </row>
    <row r="445" spans="1:14" ht="30.75" customHeight="1">
      <c r="A445" s="145" t="s">
        <v>832</v>
      </c>
      <c r="B445" s="146" t="s">
        <v>835</v>
      </c>
      <c r="C445" s="147"/>
      <c r="D445" s="152" t="s">
        <v>63</v>
      </c>
      <c r="E445" s="132" t="s">
        <v>328</v>
      </c>
      <c r="F445" s="138">
        <f t="shared" ref="F445:M445" si="219">SUM(F446:F447)</f>
        <v>0</v>
      </c>
      <c r="G445" s="138">
        <f t="shared" si="219"/>
        <v>1633.6000000000001</v>
      </c>
      <c r="H445" s="138">
        <f t="shared" si="219"/>
        <v>0</v>
      </c>
      <c r="I445" s="138">
        <f t="shared" si="219"/>
        <v>1470.2</v>
      </c>
      <c r="J445" s="138">
        <f t="shared" si="219"/>
        <v>0</v>
      </c>
      <c r="K445" s="138">
        <f t="shared" si="219"/>
        <v>163.4</v>
      </c>
      <c r="L445" s="138">
        <f t="shared" si="219"/>
        <v>0</v>
      </c>
      <c r="M445" s="138">
        <f t="shared" si="219"/>
        <v>0</v>
      </c>
      <c r="N445" s="132"/>
    </row>
    <row r="446" spans="1:14" ht="35.25" customHeight="1">
      <c r="A446" s="145"/>
      <c r="B446" s="148"/>
      <c r="C446" s="149"/>
      <c r="D446" s="153"/>
      <c r="E446" s="132">
        <v>2013</v>
      </c>
      <c r="F446" s="11">
        <f t="shared" si="211"/>
        <v>0</v>
      </c>
      <c r="G446" s="7">
        <f t="shared" si="211"/>
        <v>0</v>
      </c>
      <c r="H446" s="132">
        <v>0</v>
      </c>
      <c r="I446" s="138">
        <v>0</v>
      </c>
      <c r="J446" s="138">
        <v>0</v>
      </c>
      <c r="K446" s="138">
        <v>0</v>
      </c>
      <c r="L446" s="132">
        <v>0</v>
      </c>
      <c r="M446" s="132">
        <v>0</v>
      </c>
      <c r="N446" s="132"/>
    </row>
    <row r="447" spans="1:14" ht="63.75" customHeight="1">
      <c r="A447" s="145"/>
      <c r="B447" s="150"/>
      <c r="C447" s="151"/>
      <c r="D447" s="154"/>
      <c r="E447" s="132">
        <v>2014</v>
      </c>
      <c r="F447" s="11">
        <f t="shared" si="211"/>
        <v>0</v>
      </c>
      <c r="G447" s="7">
        <f t="shared" si="211"/>
        <v>1633.6000000000001</v>
      </c>
      <c r="H447" s="132">
        <v>0</v>
      </c>
      <c r="I447" s="138">
        <v>1470.2</v>
      </c>
      <c r="J447" s="138">
        <v>0</v>
      </c>
      <c r="K447" s="138">
        <v>163.4</v>
      </c>
      <c r="L447" s="132">
        <v>0</v>
      </c>
      <c r="M447" s="132">
        <v>0</v>
      </c>
      <c r="N447" s="132"/>
    </row>
    <row r="448" spans="1:14" ht="31.5" customHeight="1">
      <c r="A448" s="156" t="s">
        <v>858</v>
      </c>
      <c r="B448" s="155" t="s">
        <v>838</v>
      </c>
      <c r="C448" s="155"/>
      <c r="D448" s="157"/>
      <c r="E448" s="131" t="s">
        <v>328</v>
      </c>
      <c r="F448" s="3">
        <f t="shared" ref="F448:M448" si="220">SUM(F449:F450)</f>
        <v>206562</v>
      </c>
      <c r="G448" s="3">
        <f t="shared" si="220"/>
        <v>119612.5</v>
      </c>
      <c r="H448" s="3">
        <f t="shared" si="220"/>
        <v>77593</v>
      </c>
      <c r="I448" s="3">
        <f t="shared" si="220"/>
        <v>79204.399999999994</v>
      </c>
      <c r="J448" s="3">
        <f t="shared" si="220"/>
        <v>128969</v>
      </c>
      <c r="K448" s="3">
        <f t="shared" si="220"/>
        <v>40408.1</v>
      </c>
      <c r="L448" s="3">
        <f t="shared" si="220"/>
        <v>0</v>
      </c>
      <c r="M448" s="3">
        <f t="shared" si="220"/>
        <v>0</v>
      </c>
      <c r="N448" s="132"/>
    </row>
    <row r="449" spans="1:14" ht="39.75" customHeight="1">
      <c r="A449" s="156"/>
      <c r="B449" s="155"/>
      <c r="C449" s="155"/>
      <c r="D449" s="153"/>
      <c r="E449" s="131">
        <v>2013</v>
      </c>
      <c r="F449" s="5">
        <f>H449+J449+L449</f>
        <v>91562</v>
      </c>
      <c r="G449" s="5">
        <f>I449+K449+M449</f>
        <v>84683</v>
      </c>
      <c r="H449" s="6">
        <v>77593</v>
      </c>
      <c r="I449" s="6">
        <v>72301</v>
      </c>
      <c r="J449" s="6">
        <v>13969</v>
      </c>
      <c r="K449" s="6">
        <v>12382</v>
      </c>
      <c r="L449" s="6">
        <v>0</v>
      </c>
      <c r="M449" s="6">
        <v>0</v>
      </c>
      <c r="N449" s="132"/>
    </row>
    <row r="450" spans="1:14" ht="32.25" customHeight="1">
      <c r="A450" s="156"/>
      <c r="B450" s="155"/>
      <c r="C450" s="155"/>
      <c r="D450" s="154"/>
      <c r="E450" s="131">
        <v>2014</v>
      </c>
      <c r="F450" s="3">
        <f t="shared" si="211"/>
        <v>115000</v>
      </c>
      <c r="G450" s="6">
        <f t="shared" ref="G450" si="221">I450+K450+M450</f>
        <v>34929.5</v>
      </c>
      <c r="H450" s="131">
        <v>0</v>
      </c>
      <c r="I450" s="3">
        <v>6903.4</v>
      </c>
      <c r="J450" s="3">
        <v>115000</v>
      </c>
      <c r="K450" s="3">
        <v>28026.1</v>
      </c>
      <c r="L450" s="131">
        <v>0</v>
      </c>
      <c r="M450" s="131">
        <v>0</v>
      </c>
      <c r="N450" s="132"/>
    </row>
    <row r="451" spans="1:14" ht="21.75" customHeight="1">
      <c r="A451" s="156"/>
      <c r="B451" s="155" t="s">
        <v>129</v>
      </c>
      <c r="C451" s="155"/>
      <c r="D451" s="156"/>
      <c r="E451" s="131" t="s">
        <v>328</v>
      </c>
      <c r="F451" s="3">
        <f t="shared" ref="F451:M451" si="222">SUM(F452:F453)</f>
        <v>206562</v>
      </c>
      <c r="G451" s="3">
        <f t="shared" si="222"/>
        <v>156312</v>
      </c>
      <c r="H451" s="3">
        <f t="shared" si="222"/>
        <v>77593</v>
      </c>
      <c r="I451" s="3">
        <f t="shared" si="222"/>
        <v>108295.5</v>
      </c>
      <c r="J451" s="3">
        <f t="shared" si="222"/>
        <v>128969</v>
      </c>
      <c r="K451" s="3">
        <f t="shared" si="222"/>
        <v>48016.5</v>
      </c>
      <c r="L451" s="3">
        <f t="shared" si="222"/>
        <v>0</v>
      </c>
      <c r="M451" s="3">
        <f t="shared" si="222"/>
        <v>0</v>
      </c>
      <c r="N451" s="3"/>
    </row>
    <row r="452" spans="1:14" ht="21.75" customHeight="1">
      <c r="A452" s="156"/>
      <c r="B452" s="155"/>
      <c r="C452" s="155"/>
      <c r="D452" s="156"/>
      <c r="E452" s="131">
        <v>2013</v>
      </c>
      <c r="F452" s="3">
        <f t="shared" ref="F452:L453" si="223">F404+F449</f>
        <v>91562</v>
      </c>
      <c r="G452" s="3">
        <f t="shared" si="223"/>
        <v>84683</v>
      </c>
      <c r="H452" s="3">
        <f t="shared" si="223"/>
        <v>77593</v>
      </c>
      <c r="I452" s="3">
        <f t="shared" si="223"/>
        <v>72301</v>
      </c>
      <c r="J452" s="3">
        <f t="shared" si="223"/>
        <v>13969</v>
      </c>
      <c r="K452" s="3">
        <f t="shared" si="223"/>
        <v>12382</v>
      </c>
      <c r="L452" s="3">
        <f t="shared" si="223"/>
        <v>0</v>
      </c>
      <c r="M452" s="3">
        <v>0</v>
      </c>
      <c r="N452" s="3"/>
    </row>
    <row r="453" spans="1:14" ht="21.75" customHeight="1">
      <c r="A453" s="156"/>
      <c r="B453" s="155"/>
      <c r="C453" s="155"/>
      <c r="D453" s="156"/>
      <c r="E453" s="131">
        <v>2014</v>
      </c>
      <c r="F453" s="3">
        <f t="shared" si="223"/>
        <v>115000</v>
      </c>
      <c r="G453" s="3">
        <f t="shared" si="223"/>
        <v>71629</v>
      </c>
      <c r="H453" s="3">
        <f t="shared" si="223"/>
        <v>0</v>
      </c>
      <c r="I453" s="3">
        <f t="shared" si="223"/>
        <v>35994.5</v>
      </c>
      <c r="J453" s="3">
        <f t="shared" si="223"/>
        <v>115000</v>
      </c>
      <c r="K453" s="3">
        <f t="shared" si="223"/>
        <v>35634.5</v>
      </c>
      <c r="L453" s="3">
        <f t="shared" si="223"/>
        <v>0</v>
      </c>
      <c r="M453" s="3">
        <f>M405+M450</f>
        <v>0</v>
      </c>
      <c r="N453" s="3"/>
    </row>
    <row r="454" spans="1:14">
      <c r="A454" s="181" t="s">
        <v>159</v>
      </c>
      <c r="B454" s="182"/>
      <c r="C454" s="182"/>
      <c r="D454" s="182"/>
      <c r="E454" s="182"/>
      <c r="F454" s="182"/>
      <c r="G454" s="182"/>
      <c r="H454" s="182"/>
      <c r="I454" s="182"/>
      <c r="J454" s="182"/>
      <c r="K454" s="182"/>
      <c r="L454" s="182"/>
      <c r="M454" s="182"/>
      <c r="N454" s="182"/>
    </row>
    <row r="455" spans="1:14" ht="30" customHeight="1">
      <c r="A455" s="156" t="s">
        <v>160</v>
      </c>
      <c r="B455" s="155" t="s">
        <v>161</v>
      </c>
      <c r="C455" s="155"/>
      <c r="D455" s="156" t="s">
        <v>299</v>
      </c>
      <c r="E455" s="131" t="s">
        <v>328</v>
      </c>
      <c r="F455" s="3">
        <f t="shared" ref="F455:M455" si="224">SUM(F456:F457)</f>
        <v>6779.7</v>
      </c>
      <c r="G455" s="3">
        <f t="shared" si="224"/>
        <v>9156.2999999999993</v>
      </c>
      <c r="H455" s="3">
        <f t="shared" si="224"/>
        <v>0</v>
      </c>
      <c r="I455" s="3">
        <f t="shared" si="224"/>
        <v>0</v>
      </c>
      <c r="J455" s="3">
        <f t="shared" si="224"/>
        <v>6779.7</v>
      </c>
      <c r="K455" s="3">
        <f t="shared" si="224"/>
        <v>9156.2999999999993</v>
      </c>
      <c r="L455" s="3">
        <f t="shared" si="224"/>
        <v>0</v>
      </c>
      <c r="M455" s="3">
        <f t="shared" si="224"/>
        <v>0</v>
      </c>
      <c r="N455" s="3"/>
    </row>
    <row r="456" spans="1:14" ht="157.5" customHeight="1">
      <c r="A456" s="156"/>
      <c r="B456" s="155"/>
      <c r="C456" s="155"/>
      <c r="D456" s="156"/>
      <c r="E456" s="131">
        <v>2013</v>
      </c>
      <c r="F456" s="6">
        <f>H456+J456+L456</f>
        <v>2477</v>
      </c>
      <c r="G456" s="6">
        <f>I456+K456+M456</f>
        <v>3815</v>
      </c>
      <c r="H456" s="131">
        <v>0</v>
      </c>
      <c r="I456" s="131">
        <v>0</v>
      </c>
      <c r="J456" s="131">
        <v>2477</v>
      </c>
      <c r="K456" s="131">
        <v>3815</v>
      </c>
      <c r="L456" s="131">
        <v>0</v>
      </c>
      <c r="M456" s="131">
        <v>0</v>
      </c>
      <c r="N456" s="113" t="s">
        <v>382</v>
      </c>
    </row>
    <row r="457" spans="1:14" ht="76.5" customHeight="1">
      <c r="A457" s="156"/>
      <c r="B457" s="155"/>
      <c r="C457" s="155"/>
      <c r="D457" s="156"/>
      <c r="E457" s="131">
        <v>2014</v>
      </c>
      <c r="F457" s="6">
        <f>H457+J457+L457</f>
        <v>4302.7</v>
      </c>
      <c r="G457" s="6">
        <f>I457+K457+M457</f>
        <v>5341.3</v>
      </c>
      <c r="H457" s="131">
        <v>0</v>
      </c>
      <c r="I457" s="131">
        <v>0</v>
      </c>
      <c r="J457" s="131">
        <v>4302.7</v>
      </c>
      <c r="K457" s="131">
        <v>5341.3</v>
      </c>
      <c r="L457" s="131">
        <v>0</v>
      </c>
      <c r="M457" s="131">
        <v>0</v>
      </c>
      <c r="N457" s="113" t="s">
        <v>859</v>
      </c>
    </row>
    <row r="458" spans="1:14" ht="33.75" customHeight="1">
      <c r="A458" s="156" t="s">
        <v>162</v>
      </c>
      <c r="B458" s="155" t="s">
        <v>163</v>
      </c>
      <c r="C458" s="155"/>
      <c r="D458" s="156" t="s">
        <v>222</v>
      </c>
      <c r="E458" s="131" t="s">
        <v>328</v>
      </c>
      <c r="F458" s="3">
        <f t="shared" ref="F458:M458" si="225">SUM(F459:F460)</f>
        <v>4937</v>
      </c>
      <c r="G458" s="3">
        <f t="shared" si="225"/>
        <v>1170.5999999999999</v>
      </c>
      <c r="H458" s="3">
        <f t="shared" si="225"/>
        <v>4800</v>
      </c>
      <c r="I458" s="3">
        <f t="shared" si="225"/>
        <v>0</v>
      </c>
      <c r="J458" s="3">
        <f t="shared" si="225"/>
        <v>137</v>
      </c>
      <c r="K458" s="3">
        <f t="shared" si="225"/>
        <v>1170.5999999999999</v>
      </c>
      <c r="L458" s="3">
        <f t="shared" si="225"/>
        <v>0</v>
      </c>
      <c r="M458" s="3">
        <f t="shared" si="225"/>
        <v>0</v>
      </c>
      <c r="N458" s="3"/>
    </row>
    <row r="459" spans="1:14" ht="176.25" customHeight="1">
      <c r="A459" s="156"/>
      <c r="B459" s="155"/>
      <c r="C459" s="155"/>
      <c r="D459" s="156"/>
      <c r="E459" s="131">
        <v>2013</v>
      </c>
      <c r="F459" s="6">
        <f>H459+J459+L459</f>
        <v>2477</v>
      </c>
      <c r="G459" s="6">
        <f>I459+K459+M459</f>
        <v>1040</v>
      </c>
      <c r="H459" s="131">
        <v>2400</v>
      </c>
      <c r="I459" s="131">
        <v>0</v>
      </c>
      <c r="J459" s="131">
        <v>77</v>
      </c>
      <c r="K459" s="131">
        <v>1040</v>
      </c>
      <c r="L459" s="131">
        <v>0</v>
      </c>
      <c r="M459" s="131">
        <v>0</v>
      </c>
      <c r="N459" s="113" t="s">
        <v>843</v>
      </c>
    </row>
    <row r="460" spans="1:14" ht="63" customHeight="1">
      <c r="A460" s="156"/>
      <c r="B460" s="155"/>
      <c r="C460" s="155"/>
      <c r="D460" s="156"/>
      <c r="E460" s="131">
        <v>2014</v>
      </c>
      <c r="F460" s="6">
        <f>H460+J460+L460</f>
        <v>2460</v>
      </c>
      <c r="G460" s="6">
        <f>I460+K460+M460</f>
        <v>130.6</v>
      </c>
      <c r="H460" s="131">
        <v>2400</v>
      </c>
      <c r="I460" s="131">
        <v>0</v>
      </c>
      <c r="J460" s="131">
        <v>60</v>
      </c>
      <c r="K460" s="131">
        <v>130.6</v>
      </c>
      <c r="L460" s="131">
        <v>0</v>
      </c>
      <c r="M460" s="131">
        <v>0</v>
      </c>
      <c r="N460" s="130" t="s">
        <v>860</v>
      </c>
    </row>
    <row r="461" spans="1:14" ht="33" customHeight="1">
      <c r="A461" s="156" t="s">
        <v>164</v>
      </c>
      <c r="B461" s="155" t="s">
        <v>165</v>
      </c>
      <c r="C461" s="155"/>
      <c r="D461" s="156" t="s">
        <v>222</v>
      </c>
      <c r="E461" s="131" t="s">
        <v>328</v>
      </c>
      <c r="F461" s="3">
        <f t="shared" ref="F461:M461" si="226">SUM(F462:F463)</f>
        <v>1521.4</v>
      </c>
      <c r="G461" s="3">
        <f t="shared" si="226"/>
        <v>0</v>
      </c>
      <c r="H461" s="3">
        <f t="shared" si="226"/>
        <v>1065</v>
      </c>
      <c r="I461" s="3">
        <f t="shared" si="226"/>
        <v>0</v>
      </c>
      <c r="J461" s="3">
        <f t="shared" si="226"/>
        <v>456.4</v>
      </c>
      <c r="K461" s="3">
        <f t="shared" si="226"/>
        <v>0</v>
      </c>
      <c r="L461" s="3">
        <f t="shared" si="226"/>
        <v>0</v>
      </c>
      <c r="M461" s="3">
        <f t="shared" si="226"/>
        <v>0</v>
      </c>
      <c r="N461" s="3"/>
    </row>
    <row r="462" spans="1:14" ht="82.5" customHeight="1">
      <c r="A462" s="156"/>
      <c r="B462" s="155"/>
      <c r="C462" s="155"/>
      <c r="D462" s="156"/>
      <c r="E462" s="131">
        <v>2013</v>
      </c>
      <c r="F462" s="6">
        <f>H462+J462+L462</f>
        <v>743</v>
      </c>
      <c r="G462" s="6">
        <f>I462+K462+M462</f>
        <v>0</v>
      </c>
      <c r="H462" s="3">
        <v>520.1</v>
      </c>
      <c r="I462" s="3">
        <v>0</v>
      </c>
      <c r="J462" s="3">
        <v>222.9</v>
      </c>
      <c r="K462" s="3">
        <v>0</v>
      </c>
      <c r="L462" s="3">
        <v>0</v>
      </c>
      <c r="M462" s="3">
        <v>0</v>
      </c>
      <c r="N462" s="113" t="s">
        <v>383</v>
      </c>
    </row>
    <row r="463" spans="1:14" ht="90" customHeight="1">
      <c r="A463" s="156"/>
      <c r="B463" s="155"/>
      <c r="C463" s="155"/>
      <c r="D463" s="156"/>
      <c r="E463" s="131">
        <v>2014</v>
      </c>
      <c r="F463" s="6">
        <f>H463+J463+L463</f>
        <v>778.4</v>
      </c>
      <c r="G463" s="6">
        <f>I463+K463+M463</f>
        <v>0</v>
      </c>
      <c r="H463" s="3">
        <v>544.9</v>
      </c>
      <c r="I463" s="3">
        <v>0</v>
      </c>
      <c r="J463" s="3">
        <v>233.5</v>
      </c>
      <c r="K463" s="3">
        <v>0</v>
      </c>
      <c r="L463" s="3">
        <v>0</v>
      </c>
      <c r="M463" s="3"/>
      <c r="N463" s="113" t="s">
        <v>861</v>
      </c>
    </row>
    <row r="464" spans="1:14" ht="28.5" customHeight="1">
      <c r="A464" s="156" t="s">
        <v>166</v>
      </c>
      <c r="B464" s="155" t="s">
        <v>167</v>
      </c>
      <c r="C464" s="155"/>
      <c r="D464" s="156" t="s">
        <v>222</v>
      </c>
      <c r="E464" s="131" t="s">
        <v>328</v>
      </c>
      <c r="F464" s="3">
        <f t="shared" ref="F464:M464" si="227">SUM(F465:F466)</f>
        <v>14135.5</v>
      </c>
      <c r="G464" s="3">
        <f t="shared" si="227"/>
        <v>4921.2</v>
      </c>
      <c r="H464" s="3">
        <f t="shared" si="227"/>
        <v>9894.6</v>
      </c>
      <c r="I464" s="3">
        <f t="shared" si="227"/>
        <v>0</v>
      </c>
      <c r="J464" s="3">
        <f t="shared" si="227"/>
        <v>4240.8999999999996</v>
      </c>
      <c r="K464" s="3">
        <f t="shared" si="227"/>
        <v>4921.2</v>
      </c>
      <c r="L464" s="3">
        <f t="shared" si="227"/>
        <v>0</v>
      </c>
      <c r="M464" s="3">
        <f t="shared" si="227"/>
        <v>0</v>
      </c>
      <c r="N464" s="3"/>
    </row>
    <row r="465" spans="1:14" ht="90" customHeight="1">
      <c r="A465" s="156"/>
      <c r="B465" s="155"/>
      <c r="C465" s="155"/>
      <c r="D465" s="156"/>
      <c r="E465" s="131">
        <v>2013</v>
      </c>
      <c r="F465" s="6">
        <f>H465+J465+L465</f>
        <v>6594.1</v>
      </c>
      <c r="G465" s="6">
        <f>I465+K465+M465</f>
        <v>0</v>
      </c>
      <c r="H465" s="3">
        <v>4615.8</v>
      </c>
      <c r="I465" s="3">
        <v>0</v>
      </c>
      <c r="J465" s="3">
        <v>1978.3</v>
      </c>
      <c r="K465" s="3">
        <v>0</v>
      </c>
      <c r="L465" s="3">
        <v>0</v>
      </c>
      <c r="M465" s="3">
        <v>0</v>
      </c>
      <c r="N465" s="113" t="s">
        <v>383</v>
      </c>
    </row>
    <row r="466" spans="1:14" ht="159.75" customHeight="1">
      <c r="A466" s="156"/>
      <c r="B466" s="155"/>
      <c r="C466" s="155"/>
      <c r="D466" s="156"/>
      <c r="E466" s="131">
        <v>2014</v>
      </c>
      <c r="F466" s="6">
        <f>H466+J466+L466</f>
        <v>7541.4</v>
      </c>
      <c r="G466" s="6">
        <f>I466+K466+M466</f>
        <v>4921.2</v>
      </c>
      <c r="H466" s="3">
        <v>5278.8</v>
      </c>
      <c r="I466" s="3">
        <v>0</v>
      </c>
      <c r="J466" s="3">
        <v>2262.6</v>
      </c>
      <c r="K466" s="3">
        <v>4921.2</v>
      </c>
      <c r="L466" s="3">
        <v>0</v>
      </c>
      <c r="M466" s="3">
        <v>0</v>
      </c>
      <c r="N466" s="114" t="s">
        <v>862</v>
      </c>
    </row>
    <row r="467" spans="1:14" ht="30" customHeight="1">
      <c r="A467" s="156" t="s">
        <v>168</v>
      </c>
      <c r="B467" s="155" t="s">
        <v>169</v>
      </c>
      <c r="C467" s="155"/>
      <c r="D467" s="156" t="s">
        <v>222</v>
      </c>
      <c r="E467" s="131" t="s">
        <v>328</v>
      </c>
      <c r="F467" s="3">
        <f t="shared" ref="F467:M467" si="228">SUM(F468:F469)</f>
        <v>79638</v>
      </c>
      <c r="G467" s="3">
        <f t="shared" si="228"/>
        <v>0</v>
      </c>
      <c r="H467" s="3">
        <f t="shared" si="228"/>
        <v>39819</v>
      </c>
      <c r="I467" s="3">
        <f t="shared" si="228"/>
        <v>0</v>
      </c>
      <c r="J467" s="3">
        <f t="shared" si="228"/>
        <v>39819</v>
      </c>
      <c r="K467" s="3">
        <f t="shared" si="228"/>
        <v>0</v>
      </c>
      <c r="L467" s="3">
        <f t="shared" si="228"/>
        <v>0</v>
      </c>
      <c r="M467" s="3">
        <f t="shared" si="228"/>
        <v>0</v>
      </c>
      <c r="N467" s="3"/>
    </row>
    <row r="468" spans="1:14" ht="90" customHeight="1">
      <c r="A468" s="156"/>
      <c r="B468" s="155"/>
      <c r="C468" s="155"/>
      <c r="D468" s="156"/>
      <c r="E468" s="131">
        <v>2013</v>
      </c>
      <c r="F468" s="6">
        <f>H468+J468+L468</f>
        <v>13273</v>
      </c>
      <c r="G468" s="6">
        <f>I468+K468+M468</f>
        <v>0</v>
      </c>
      <c r="H468" s="3">
        <v>6636.5</v>
      </c>
      <c r="I468" s="3">
        <v>0</v>
      </c>
      <c r="J468" s="3">
        <v>6636.5</v>
      </c>
      <c r="K468" s="3">
        <v>0</v>
      </c>
      <c r="L468" s="3">
        <v>0</v>
      </c>
      <c r="M468" s="3">
        <v>0</v>
      </c>
      <c r="N468" s="113" t="s">
        <v>383</v>
      </c>
    </row>
    <row r="469" spans="1:14" ht="90.75" customHeight="1">
      <c r="A469" s="156"/>
      <c r="B469" s="155"/>
      <c r="C469" s="155"/>
      <c r="D469" s="156"/>
      <c r="E469" s="131">
        <v>2014</v>
      </c>
      <c r="F469" s="6">
        <f>H469+J469+L469</f>
        <v>66365</v>
      </c>
      <c r="G469" s="3">
        <v>0</v>
      </c>
      <c r="H469" s="3">
        <v>33182.5</v>
      </c>
      <c r="I469" s="3">
        <v>0</v>
      </c>
      <c r="J469" s="3">
        <v>33182.5</v>
      </c>
      <c r="K469" s="3">
        <v>0</v>
      </c>
      <c r="L469" s="3">
        <v>0</v>
      </c>
      <c r="M469" s="3">
        <v>0</v>
      </c>
      <c r="N469" s="113" t="s">
        <v>861</v>
      </c>
    </row>
    <row r="470" spans="1:14" ht="26.25" customHeight="1">
      <c r="A470" s="165"/>
      <c r="B470" s="155" t="s">
        <v>132</v>
      </c>
      <c r="C470" s="155"/>
      <c r="D470" s="165"/>
      <c r="E470" s="131" t="s">
        <v>328</v>
      </c>
      <c r="F470" s="3">
        <f t="shared" ref="F470:M470" si="229">SUM(F471:F472)</f>
        <v>107011.6</v>
      </c>
      <c r="G470" s="3">
        <f t="shared" si="229"/>
        <v>15248.1</v>
      </c>
      <c r="H470" s="3">
        <f t="shared" si="229"/>
        <v>55578.6</v>
      </c>
      <c r="I470" s="3">
        <f t="shared" si="229"/>
        <v>0</v>
      </c>
      <c r="J470" s="3">
        <f t="shared" si="229"/>
        <v>51433</v>
      </c>
      <c r="K470" s="3">
        <f t="shared" si="229"/>
        <v>15248.1</v>
      </c>
      <c r="L470" s="3">
        <f t="shared" si="229"/>
        <v>0</v>
      </c>
      <c r="M470" s="3">
        <f t="shared" si="229"/>
        <v>0</v>
      </c>
      <c r="N470" s="3"/>
    </row>
    <row r="471" spans="1:14" ht="26.25" customHeight="1">
      <c r="A471" s="165"/>
      <c r="B471" s="155"/>
      <c r="C471" s="155"/>
      <c r="D471" s="165"/>
      <c r="E471" s="131">
        <v>2013</v>
      </c>
      <c r="F471" s="3">
        <f>F456+F459+F462+F465+F468</f>
        <v>25564.1</v>
      </c>
      <c r="G471" s="3">
        <f t="shared" ref="G471:M471" si="230">G456+G459+G462+G465+G468</f>
        <v>4855</v>
      </c>
      <c r="H471" s="3">
        <f t="shared" si="230"/>
        <v>14172.4</v>
      </c>
      <c r="I471" s="3">
        <f t="shared" si="230"/>
        <v>0</v>
      </c>
      <c r="J471" s="3">
        <f t="shared" si="230"/>
        <v>11391.7</v>
      </c>
      <c r="K471" s="3">
        <f t="shared" si="230"/>
        <v>4855</v>
      </c>
      <c r="L471" s="3">
        <f t="shared" si="230"/>
        <v>0</v>
      </c>
      <c r="M471" s="3">
        <f t="shared" si="230"/>
        <v>0</v>
      </c>
      <c r="N471" s="3"/>
    </row>
    <row r="472" spans="1:14" ht="26.25" customHeight="1">
      <c r="A472" s="165"/>
      <c r="B472" s="155"/>
      <c r="C472" s="155"/>
      <c r="D472" s="165"/>
      <c r="E472" s="131">
        <v>2014</v>
      </c>
      <c r="F472" s="3">
        <f>F457+F460+F463+F466+F469</f>
        <v>81447.5</v>
      </c>
      <c r="G472" s="3">
        <f t="shared" ref="G472:M472" si="231">G457+G460+G463+G466+G469</f>
        <v>10393.1</v>
      </c>
      <c r="H472" s="3">
        <f t="shared" si="231"/>
        <v>41406.199999999997</v>
      </c>
      <c r="I472" s="3">
        <f t="shared" si="231"/>
        <v>0</v>
      </c>
      <c r="J472" s="3">
        <f t="shared" si="231"/>
        <v>40041.300000000003</v>
      </c>
      <c r="K472" s="3">
        <f t="shared" si="231"/>
        <v>10393.1</v>
      </c>
      <c r="L472" s="3">
        <f t="shared" si="231"/>
        <v>0</v>
      </c>
      <c r="M472" s="3">
        <f t="shared" si="231"/>
        <v>0</v>
      </c>
      <c r="N472" s="3"/>
    </row>
    <row r="473" spans="1:14">
      <c r="A473" s="181" t="s">
        <v>137</v>
      </c>
      <c r="B473" s="182"/>
      <c r="C473" s="182"/>
      <c r="D473" s="182"/>
      <c r="E473" s="182"/>
      <c r="F473" s="182"/>
      <c r="G473" s="182"/>
      <c r="H473" s="182"/>
      <c r="I473" s="182"/>
      <c r="J473" s="182"/>
      <c r="K473" s="182"/>
      <c r="L473" s="182"/>
      <c r="M473" s="182"/>
      <c r="N473" s="182"/>
    </row>
    <row r="474" spans="1:14" ht="30.75" customHeight="1">
      <c r="A474" s="156" t="s">
        <v>138</v>
      </c>
      <c r="B474" s="155" t="s">
        <v>170</v>
      </c>
      <c r="C474" s="155"/>
      <c r="D474" s="156" t="s">
        <v>222</v>
      </c>
      <c r="E474" s="131" t="s">
        <v>328</v>
      </c>
      <c r="F474" s="3">
        <f t="shared" ref="F474:M474" si="232">SUM(F475:F476)</f>
        <v>200</v>
      </c>
      <c r="G474" s="3">
        <f t="shared" si="232"/>
        <v>49.2</v>
      </c>
      <c r="H474" s="3">
        <f t="shared" si="232"/>
        <v>0</v>
      </c>
      <c r="I474" s="3">
        <f t="shared" si="232"/>
        <v>0</v>
      </c>
      <c r="J474" s="3">
        <f t="shared" si="232"/>
        <v>200</v>
      </c>
      <c r="K474" s="3">
        <f t="shared" si="232"/>
        <v>0</v>
      </c>
      <c r="L474" s="3">
        <f t="shared" si="232"/>
        <v>0</v>
      </c>
      <c r="M474" s="3">
        <f t="shared" si="232"/>
        <v>0</v>
      </c>
      <c r="N474" s="3"/>
    </row>
    <row r="475" spans="1:14" ht="34.5" customHeight="1">
      <c r="A475" s="156"/>
      <c r="B475" s="155"/>
      <c r="C475" s="155"/>
      <c r="D475" s="156"/>
      <c r="E475" s="131">
        <v>2013</v>
      </c>
      <c r="F475" s="6">
        <f>H475+J475+L475</f>
        <v>100</v>
      </c>
      <c r="G475" s="6">
        <f>I475+K475+M475</f>
        <v>0</v>
      </c>
      <c r="H475" s="3">
        <v>0</v>
      </c>
      <c r="I475" s="3">
        <v>0</v>
      </c>
      <c r="J475" s="3">
        <v>100</v>
      </c>
      <c r="K475" s="3">
        <v>0</v>
      </c>
      <c r="L475" s="3">
        <v>0</v>
      </c>
      <c r="M475" s="3">
        <v>0</v>
      </c>
      <c r="N475" s="99" t="s">
        <v>384</v>
      </c>
    </row>
    <row r="476" spans="1:14" ht="359.25" customHeight="1">
      <c r="A476" s="156"/>
      <c r="B476" s="155"/>
      <c r="C476" s="155"/>
      <c r="D476" s="156"/>
      <c r="E476" s="131">
        <v>2014</v>
      </c>
      <c r="F476" s="6">
        <f>H476+J476+L476</f>
        <v>100</v>
      </c>
      <c r="G476" s="6">
        <f>I476+K476+M476</f>
        <v>49.2</v>
      </c>
      <c r="H476" s="3">
        <v>0</v>
      </c>
      <c r="I476" s="3">
        <v>0</v>
      </c>
      <c r="J476" s="3">
        <v>100</v>
      </c>
      <c r="K476" s="3" t="s">
        <v>407</v>
      </c>
      <c r="L476" s="3">
        <v>0</v>
      </c>
      <c r="M476" s="3">
        <v>0</v>
      </c>
      <c r="N476" s="99" t="s">
        <v>408</v>
      </c>
    </row>
    <row r="477" spans="1:14" ht="24.75" customHeight="1">
      <c r="A477" s="156" t="s">
        <v>139</v>
      </c>
      <c r="B477" s="155" t="s">
        <v>171</v>
      </c>
      <c r="C477" s="155"/>
      <c r="D477" s="156" t="s">
        <v>222</v>
      </c>
      <c r="E477" s="131" t="s">
        <v>328</v>
      </c>
      <c r="F477" s="3">
        <f t="shared" ref="F477:M477" si="233">SUM(F478:F479)</f>
        <v>258.89999999999998</v>
      </c>
      <c r="G477" s="3">
        <f t="shared" si="233"/>
        <v>161.30000000000001</v>
      </c>
      <c r="H477" s="3">
        <f t="shared" si="233"/>
        <v>0</v>
      </c>
      <c r="I477" s="3">
        <f t="shared" si="233"/>
        <v>0</v>
      </c>
      <c r="J477" s="3">
        <f t="shared" si="233"/>
        <v>258.89999999999998</v>
      </c>
      <c r="K477" s="3">
        <f t="shared" si="233"/>
        <v>144</v>
      </c>
      <c r="L477" s="3">
        <f t="shared" si="233"/>
        <v>0</v>
      </c>
      <c r="M477" s="3">
        <f t="shared" si="233"/>
        <v>0</v>
      </c>
      <c r="N477" s="3"/>
    </row>
    <row r="478" spans="1:14" ht="167.25" customHeight="1">
      <c r="A478" s="156"/>
      <c r="B478" s="155"/>
      <c r="C478" s="155"/>
      <c r="D478" s="156"/>
      <c r="E478" s="131">
        <v>2013</v>
      </c>
      <c r="F478" s="6">
        <f>H478+J478+L478</f>
        <v>128.9</v>
      </c>
      <c r="G478" s="6">
        <f>I478+K478+M478</f>
        <v>144</v>
      </c>
      <c r="H478" s="3">
        <v>0</v>
      </c>
      <c r="I478" s="3">
        <v>0</v>
      </c>
      <c r="J478" s="3">
        <v>128.9</v>
      </c>
      <c r="K478" s="3">
        <v>144</v>
      </c>
      <c r="L478" s="3">
        <v>0</v>
      </c>
      <c r="M478" s="3">
        <v>0</v>
      </c>
      <c r="N478" s="99" t="s">
        <v>904</v>
      </c>
    </row>
    <row r="479" spans="1:14" ht="180" customHeight="1">
      <c r="A479" s="156"/>
      <c r="B479" s="155"/>
      <c r="C479" s="155"/>
      <c r="D479" s="156"/>
      <c r="E479" s="131">
        <v>2014</v>
      </c>
      <c r="F479" s="6">
        <f>H479+J479+L479</f>
        <v>130</v>
      </c>
      <c r="G479" s="6">
        <f>I479+K479+M479</f>
        <v>17.3</v>
      </c>
      <c r="H479" s="3">
        <v>0</v>
      </c>
      <c r="I479" s="3"/>
      <c r="J479" s="3">
        <v>130</v>
      </c>
      <c r="K479" s="121" t="s">
        <v>409</v>
      </c>
      <c r="L479" s="3">
        <v>0</v>
      </c>
      <c r="M479" s="3"/>
      <c r="N479" s="97" t="s">
        <v>905</v>
      </c>
    </row>
    <row r="480" spans="1:14" ht="24.75" customHeight="1">
      <c r="A480" s="156" t="s">
        <v>140</v>
      </c>
      <c r="B480" s="155" t="s">
        <v>172</v>
      </c>
      <c r="C480" s="155"/>
      <c r="D480" s="156" t="s">
        <v>222</v>
      </c>
      <c r="E480" s="131" t="s">
        <v>328</v>
      </c>
      <c r="F480" s="3">
        <f t="shared" ref="F480:M480" si="234">SUM(F481:F482)</f>
        <v>460</v>
      </c>
      <c r="G480" s="3">
        <f t="shared" si="234"/>
        <v>210</v>
      </c>
      <c r="H480" s="3">
        <f t="shared" si="234"/>
        <v>0</v>
      </c>
      <c r="I480" s="3">
        <f t="shared" si="234"/>
        <v>0</v>
      </c>
      <c r="J480" s="3">
        <f t="shared" si="234"/>
        <v>460</v>
      </c>
      <c r="K480" s="3">
        <f t="shared" si="234"/>
        <v>90</v>
      </c>
      <c r="L480" s="3">
        <f t="shared" si="234"/>
        <v>0</v>
      </c>
      <c r="M480" s="3">
        <f t="shared" si="234"/>
        <v>0</v>
      </c>
      <c r="N480" s="3"/>
    </row>
    <row r="481" spans="1:14" ht="180" customHeight="1">
      <c r="A481" s="156"/>
      <c r="B481" s="155"/>
      <c r="C481" s="155"/>
      <c r="D481" s="156"/>
      <c r="E481" s="131">
        <v>2013</v>
      </c>
      <c r="F481" s="6">
        <f>H481+J481+L481</f>
        <v>230</v>
      </c>
      <c r="G481" s="6">
        <f>I481+K481+M481</f>
        <v>120</v>
      </c>
      <c r="H481" s="3">
        <v>0</v>
      </c>
      <c r="I481" s="3">
        <v>0</v>
      </c>
      <c r="J481" s="3">
        <v>230</v>
      </c>
      <c r="K481" s="141" t="s">
        <v>410</v>
      </c>
      <c r="L481" s="3">
        <v>0</v>
      </c>
      <c r="M481" s="3">
        <v>0</v>
      </c>
      <c r="N481" s="97" t="s">
        <v>385</v>
      </c>
    </row>
    <row r="482" spans="1:14" ht="362.25" customHeight="1">
      <c r="A482" s="156"/>
      <c r="B482" s="155"/>
      <c r="C482" s="155"/>
      <c r="D482" s="156"/>
      <c r="E482" s="131">
        <v>2014</v>
      </c>
      <c r="F482" s="6">
        <f>H482+J482+L482</f>
        <v>230</v>
      </c>
      <c r="G482" s="6">
        <f>I482+K482+M482</f>
        <v>90</v>
      </c>
      <c r="H482" s="3">
        <v>0</v>
      </c>
      <c r="I482" s="3">
        <v>0</v>
      </c>
      <c r="J482" s="3">
        <v>230</v>
      </c>
      <c r="K482" s="3">
        <v>90</v>
      </c>
      <c r="L482" s="3">
        <v>0</v>
      </c>
      <c r="M482" s="3">
        <v>0</v>
      </c>
      <c r="N482" s="97" t="s">
        <v>411</v>
      </c>
    </row>
    <row r="483" spans="1:14" ht="27.75" customHeight="1">
      <c r="A483" s="156" t="s">
        <v>141</v>
      </c>
      <c r="B483" s="155" t="s">
        <v>173</v>
      </c>
      <c r="C483" s="155"/>
      <c r="D483" s="156" t="s">
        <v>222</v>
      </c>
      <c r="E483" s="131" t="s">
        <v>328</v>
      </c>
      <c r="F483" s="3">
        <f t="shared" ref="F483:M483" si="235">SUM(F484:F485)</f>
        <v>4000</v>
      </c>
      <c r="G483" s="3">
        <f t="shared" si="235"/>
        <v>1863</v>
      </c>
      <c r="H483" s="3">
        <f t="shared" si="235"/>
        <v>0</v>
      </c>
      <c r="I483" s="3">
        <f t="shared" si="235"/>
        <v>0</v>
      </c>
      <c r="J483" s="3">
        <f t="shared" si="235"/>
        <v>4000</v>
      </c>
      <c r="K483" s="3">
        <f t="shared" si="235"/>
        <v>1863</v>
      </c>
      <c r="L483" s="3">
        <f t="shared" si="235"/>
        <v>0</v>
      </c>
      <c r="M483" s="3">
        <f t="shared" si="235"/>
        <v>0</v>
      </c>
      <c r="N483" s="3"/>
    </row>
    <row r="484" spans="1:14" ht="152.25" customHeight="1">
      <c r="A484" s="156"/>
      <c r="B484" s="155"/>
      <c r="C484" s="155"/>
      <c r="D484" s="156"/>
      <c r="E484" s="131">
        <v>2013</v>
      </c>
      <c r="F484" s="6">
        <f>H484+J484+L484</f>
        <v>2000</v>
      </c>
      <c r="G484" s="6">
        <f>I484+K484+M484</f>
        <v>1863</v>
      </c>
      <c r="H484" s="3">
        <v>0</v>
      </c>
      <c r="I484" s="3">
        <v>0</v>
      </c>
      <c r="J484" s="3">
        <v>2000</v>
      </c>
      <c r="K484" s="3">
        <v>1863</v>
      </c>
      <c r="L484" s="3">
        <v>0</v>
      </c>
      <c r="M484" s="3">
        <v>0</v>
      </c>
      <c r="N484" s="99" t="s">
        <v>386</v>
      </c>
    </row>
    <row r="485" spans="1:14" ht="147.75" customHeight="1">
      <c r="A485" s="156"/>
      <c r="B485" s="155"/>
      <c r="C485" s="155"/>
      <c r="D485" s="156"/>
      <c r="E485" s="131">
        <v>2014</v>
      </c>
      <c r="F485" s="6">
        <f>H485+J485+L485</f>
        <v>2000</v>
      </c>
      <c r="G485" s="6">
        <v>0</v>
      </c>
      <c r="H485" s="3">
        <v>0</v>
      </c>
      <c r="I485" s="3">
        <v>0</v>
      </c>
      <c r="J485" s="3">
        <v>2000</v>
      </c>
      <c r="K485" s="3" t="s">
        <v>412</v>
      </c>
      <c r="L485" s="3">
        <v>0</v>
      </c>
      <c r="M485" s="3">
        <v>0</v>
      </c>
      <c r="N485" s="99" t="s">
        <v>413</v>
      </c>
    </row>
    <row r="486" spans="1:14" ht="32.25" customHeight="1">
      <c r="A486" s="156" t="s">
        <v>142</v>
      </c>
      <c r="B486" s="175" t="s">
        <v>174</v>
      </c>
      <c r="C486" s="176"/>
      <c r="D486" s="156" t="s">
        <v>222</v>
      </c>
      <c r="E486" s="131" t="s">
        <v>328</v>
      </c>
      <c r="F486" s="3">
        <f t="shared" ref="F486:M486" si="236">SUM(F487:F488)</f>
        <v>900</v>
      </c>
      <c r="G486" s="3">
        <f t="shared" si="236"/>
        <v>1574.2</v>
      </c>
      <c r="H486" s="3">
        <f t="shared" si="236"/>
        <v>0</v>
      </c>
      <c r="I486" s="3">
        <f t="shared" si="236"/>
        <v>500</v>
      </c>
      <c r="J486" s="3">
        <f t="shared" si="236"/>
        <v>900</v>
      </c>
      <c r="K486" s="3">
        <f t="shared" si="236"/>
        <v>646</v>
      </c>
      <c r="L486" s="3">
        <f t="shared" si="236"/>
        <v>0</v>
      </c>
      <c r="M486" s="3">
        <f t="shared" si="236"/>
        <v>0</v>
      </c>
      <c r="N486" s="3"/>
    </row>
    <row r="487" spans="1:14" ht="138.75" customHeight="1">
      <c r="A487" s="156"/>
      <c r="B487" s="177"/>
      <c r="C487" s="178"/>
      <c r="D487" s="156"/>
      <c r="E487" s="131">
        <v>2013</v>
      </c>
      <c r="F487" s="6">
        <f>H487+J487+L487</f>
        <v>450</v>
      </c>
      <c r="G487" s="6">
        <f>I487+K487+M487</f>
        <v>1146</v>
      </c>
      <c r="H487" s="3">
        <v>0</v>
      </c>
      <c r="I487" s="3">
        <v>500</v>
      </c>
      <c r="J487" s="3">
        <v>450</v>
      </c>
      <c r="K487" s="3">
        <v>646</v>
      </c>
      <c r="L487" s="3">
        <v>0</v>
      </c>
      <c r="M487" s="3">
        <v>0</v>
      </c>
      <c r="N487" s="99" t="s">
        <v>387</v>
      </c>
    </row>
    <row r="488" spans="1:14" ht="151.5" customHeight="1">
      <c r="A488" s="156"/>
      <c r="B488" s="221"/>
      <c r="C488" s="222"/>
      <c r="D488" s="156"/>
      <c r="E488" s="131">
        <v>2014</v>
      </c>
      <c r="F488" s="6">
        <f>H488+J488+L488</f>
        <v>450</v>
      </c>
      <c r="G488" s="6">
        <f>I488+K488+M488</f>
        <v>428.2</v>
      </c>
      <c r="H488" s="3">
        <v>0</v>
      </c>
      <c r="I488" s="3">
        <v>0</v>
      </c>
      <c r="J488" s="3">
        <v>450</v>
      </c>
      <c r="K488" s="3" t="s">
        <v>414</v>
      </c>
      <c r="L488" s="3">
        <v>0</v>
      </c>
      <c r="M488" s="3">
        <v>0</v>
      </c>
      <c r="N488" s="99" t="s">
        <v>415</v>
      </c>
    </row>
    <row r="489" spans="1:14" ht="30" customHeight="1">
      <c r="A489" s="156" t="s">
        <v>320</v>
      </c>
      <c r="B489" s="155" t="s">
        <v>133</v>
      </c>
      <c r="C489" s="155"/>
      <c r="D489" s="156" t="s">
        <v>320</v>
      </c>
      <c r="E489" s="131" t="s">
        <v>328</v>
      </c>
      <c r="F489" s="3">
        <f t="shared" ref="F489:M489" si="237">SUM(F490:F491)</f>
        <v>5818.9</v>
      </c>
      <c r="G489" s="3">
        <f t="shared" si="237"/>
        <v>3857.7</v>
      </c>
      <c r="H489" s="3">
        <f t="shared" si="237"/>
        <v>0</v>
      </c>
      <c r="I489" s="3">
        <f t="shared" si="237"/>
        <v>500</v>
      </c>
      <c r="J489" s="3">
        <f t="shared" si="237"/>
        <v>5818.9</v>
      </c>
      <c r="K489" s="3">
        <f t="shared" si="237"/>
        <v>5787.2</v>
      </c>
      <c r="L489" s="3">
        <f t="shared" si="237"/>
        <v>0</v>
      </c>
      <c r="M489" s="3">
        <f t="shared" si="237"/>
        <v>0</v>
      </c>
      <c r="N489" s="3"/>
    </row>
    <row r="490" spans="1:14" ht="25.5" customHeight="1">
      <c r="A490" s="156"/>
      <c r="B490" s="155"/>
      <c r="C490" s="155"/>
      <c r="D490" s="156"/>
      <c r="E490" s="131">
        <v>2013</v>
      </c>
      <c r="F490" s="3">
        <f>F475+F478+F481+F484+F487</f>
        <v>2908.9</v>
      </c>
      <c r="G490" s="3">
        <f t="shared" ref="G490:M490" si="238">G475+G478+G481+G484+G487</f>
        <v>3273</v>
      </c>
      <c r="H490" s="3">
        <f t="shared" si="238"/>
        <v>0</v>
      </c>
      <c r="I490" s="3">
        <f t="shared" si="238"/>
        <v>500</v>
      </c>
      <c r="J490" s="3">
        <f t="shared" si="238"/>
        <v>2908.9</v>
      </c>
      <c r="K490" s="3">
        <f t="shared" si="238"/>
        <v>2773</v>
      </c>
      <c r="L490" s="3">
        <f t="shared" si="238"/>
        <v>0</v>
      </c>
      <c r="M490" s="3">
        <f t="shared" si="238"/>
        <v>0</v>
      </c>
      <c r="N490" s="3"/>
    </row>
    <row r="491" spans="1:14" ht="25.5" customHeight="1">
      <c r="A491" s="156"/>
      <c r="B491" s="155"/>
      <c r="C491" s="155"/>
      <c r="D491" s="156"/>
      <c r="E491" s="131">
        <v>2014</v>
      </c>
      <c r="F491" s="3">
        <f>F476+F479+F482+F485+F488</f>
        <v>2910</v>
      </c>
      <c r="G491" s="3">
        <f t="shared" ref="G491:M491" si="239">G476+G479+G482+G485+G488</f>
        <v>584.70000000000005</v>
      </c>
      <c r="H491" s="3">
        <f t="shared" si="239"/>
        <v>0</v>
      </c>
      <c r="I491" s="3">
        <f t="shared" si="239"/>
        <v>0</v>
      </c>
      <c r="J491" s="3">
        <f t="shared" si="239"/>
        <v>2910</v>
      </c>
      <c r="K491" s="3">
        <f t="shared" si="239"/>
        <v>3014.2</v>
      </c>
      <c r="L491" s="3">
        <f t="shared" si="239"/>
        <v>0</v>
      </c>
      <c r="M491" s="3">
        <f t="shared" si="239"/>
        <v>0</v>
      </c>
      <c r="N491" s="3"/>
    </row>
    <row r="492" spans="1:14" ht="25.5" customHeight="1">
      <c r="A492" s="181" t="s">
        <v>143</v>
      </c>
      <c r="B492" s="182"/>
      <c r="C492" s="182"/>
      <c r="D492" s="182"/>
      <c r="E492" s="182"/>
      <c r="F492" s="182"/>
      <c r="G492" s="182"/>
      <c r="H492" s="182"/>
      <c r="I492" s="182"/>
      <c r="J492" s="182"/>
      <c r="K492" s="182"/>
      <c r="L492" s="182"/>
      <c r="M492" s="182"/>
      <c r="N492" s="182"/>
    </row>
    <row r="493" spans="1:14" ht="30" customHeight="1">
      <c r="A493" s="203" t="s">
        <v>144</v>
      </c>
      <c r="B493" s="155" t="s">
        <v>134</v>
      </c>
      <c r="C493" s="155"/>
      <c r="D493" s="156" t="s">
        <v>222</v>
      </c>
      <c r="E493" s="131" t="s">
        <v>328</v>
      </c>
      <c r="F493" s="3">
        <f t="shared" ref="F493:M493" si="240">SUM(F494:F495)</f>
        <v>2000</v>
      </c>
      <c r="G493" s="3">
        <f t="shared" si="240"/>
        <v>4836</v>
      </c>
      <c r="H493" s="3">
        <f t="shared" si="240"/>
        <v>0</v>
      </c>
      <c r="I493" s="3">
        <f t="shared" si="240"/>
        <v>881</v>
      </c>
      <c r="J493" s="3">
        <f t="shared" si="240"/>
        <v>1000</v>
      </c>
      <c r="K493" s="3">
        <f t="shared" si="240"/>
        <v>2302</v>
      </c>
      <c r="L493" s="3">
        <f t="shared" si="240"/>
        <v>1000</v>
      </c>
      <c r="M493" s="3">
        <f t="shared" si="240"/>
        <v>1653</v>
      </c>
      <c r="N493" s="3"/>
    </row>
    <row r="494" spans="1:14" ht="182.25" customHeight="1">
      <c r="A494" s="203"/>
      <c r="B494" s="155"/>
      <c r="C494" s="155"/>
      <c r="D494" s="156"/>
      <c r="E494" s="131">
        <v>2013</v>
      </c>
      <c r="F494" s="6">
        <f>H494+J494+L494</f>
        <v>1000</v>
      </c>
      <c r="G494" s="6">
        <f>I494+K494+M494</f>
        <v>2273</v>
      </c>
      <c r="H494" s="3">
        <v>0</v>
      </c>
      <c r="I494" s="3">
        <v>475</v>
      </c>
      <c r="J494" s="3">
        <v>500</v>
      </c>
      <c r="K494" s="3">
        <v>1020</v>
      </c>
      <c r="L494" s="3">
        <v>500</v>
      </c>
      <c r="M494" s="3">
        <v>778</v>
      </c>
      <c r="N494" s="122" t="s">
        <v>388</v>
      </c>
    </row>
    <row r="495" spans="1:14" ht="183" customHeight="1">
      <c r="A495" s="203"/>
      <c r="B495" s="155"/>
      <c r="C495" s="155"/>
      <c r="D495" s="156"/>
      <c r="E495" s="131">
        <v>2014</v>
      </c>
      <c r="F495" s="6">
        <f>H495+J495+L495</f>
        <v>1000</v>
      </c>
      <c r="G495" s="6">
        <f>I495+K495+M495</f>
        <v>2563</v>
      </c>
      <c r="H495" s="3">
        <v>0</v>
      </c>
      <c r="I495" s="3">
        <v>406</v>
      </c>
      <c r="J495" s="3">
        <v>500</v>
      </c>
      <c r="K495" s="3">
        <v>1282</v>
      </c>
      <c r="L495" s="3">
        <v>500</v>
      </c>
      <c r="M495" s="3">
        <v>875</v>
      </c>
      <c r="N495" s="122" t="s">
        <v>393</v>
      </c>
    </row>
    <row r="496" spans="1:14" ht="24.75" customHeight="1">
      <c r="A496" s="212"/>
      <c r="B496" s="155" t="s">
        <v>135</v>
      </c>
      <c r="C496" s="155"/>
      <c r="D496" s="156"/>
      <c r="E496" s="131" t="s">
        <v>328</v>
      </c>
      <c r="F496" s="3">
        <f t="shared" ref="F496:M496" si="241">SUM(F497:F498)</f>
        <v>2000</v>
      </c>
      <c r="G496" s="3">
        <f t="shared" si="241"/>
        <v>4836</v>
      </c>
      <c r="H496" s="3">
        <f t="shared" si="241"/>
        <v>0</v>
      </c>
      <c r="I496" s="3">
        <f t="shared" si="241"/>
        <v>881</v>
      </c>
      <c r="J496" s="3">
        <f t="shared" si="241"/>
        <v>1000</v>
      </c>
      <c r="K496" s="3">
        <f t="shared" si="241"/>
        <v>2302</v>
      </c>
      <c r="L496" s="3">
        <f t="shared" si="241"/>
        <v>1000</v>
      </c>
      <c r="M496" s="3">
        <f t="shared" si="241"/>
        <v>1653</v>
      </c>
      <c r="N496" s="3"/>
    </row>
    <row r="497" spans="1:14" ht="24.75" customHeight="1">
      <c r="A497" s="212"/>
      <c r="B497" s="155"/>
      <c r="C497" s="155"/>
      <c r="D497" s="156"/>
      <c r="E497" s="131">
        <v>2013</v>
      </c>
      <c r="F497" s="3">
        <f>F494</f>
        <v>1000</v>
      </c>
      <c r="G497" s="3">
        <f t="shared" ref="G497:M497" si="242">G494</f>
        <v>2273</v>
      </c>
      <c r="H497" s="3">
        <f t="shared" si="242"/>
        <v>0</v>
      </c>
      <c r="I497" s="3">
        <f t="shared" si="242"/>
        <v>475</v>
      </c>
      <c r="J497" s="3">
        <f t="shared" si="242"/>
        <v>500</v>
      </c>
      <c r="K497" s="3">
        <f t="shared" si="242"/>
        <v>1020</v>
      </c>
      <c r="L497" s="3">
        <f t="shared" si="242"/>
        <v>500</v>
      </c>
      <c r="M497" s="3">
        <f t="shared" si="242"/>
        <v>778</v>
      </c>
      <c r="N497" s="3"/>
    </row>
    <row r="498" spans="1:14" ht="24.75" customHeight="1">
      <c r="A498" s="212"/>
      <c r="B498" s="155"/>
      <c r="C498" s="155"/>
      <c r="D498" s="156"/>
      <c r="E498" s="131">
        <v>2014</v>
      </c>
      <c r="F498" s="3">
        <f>F495</f>
        <v>1000</v>
      </c>
      <c r="G498" s="3">
        <f t="shared" ref="G498:M498" si="243">G495</f>
        <v>2563</v>
      </c>
      <c r="H498" s="3">
        <f t="shared" si="243"/>
        <v>0</v>
      </c>
      <c r="I498" s="3">
        <f t="shared" si="243"/>
        <v>406</v>
      </c>
      <c r="J498" s="3">
        <f t="shared" si="243"/>
        <v>500</v>
      </c>
      <c r="K498" s="3">
        <f t="shared" si="243"/>
        <v>1282</v>
      </c>
      <c r="L498" s="3">
        <f t="shared" si="243"/>
        <v>500</v>
      </c>
      <c r="M498" s="3">
        <f t="shared" si="243"/>
        <v>875</v>
      </c>
      <c r="N498" s="3"/>
    </row>
    <row r="499" spans="1:14" ht="23.25" customHeight="1">
      <c r="A499" s="212"/>
      <c r="B499" s="155" t="s">
        <v>136</v>
      </c>
      <c r="C499" s="155"/>
      <c r="D499" s="156"/>
      <c r="E499" s="131" t="s">
        <v>328</v>
      </c>
      <c r="F499" s="3">
        <f t="shared" ref="F499:M499" si="244">SUM(F500:F501)</f>
        <v>6297258.3259999994</v>
      </c>
      <c r="G499" s="3">
        <f t="shared" si="244"/>
        <v>2240555.9</v>
      </c>
      <c r="H499" s="3">
        <f t="shared" si="244"/>
        <v>1376554.764</v>
      </c>
      <c r="I499" s="3">
        <f t="shared" si="244"/>
        <v>378550</v>
      </c>
      <c r="J499" s="3">
        <f t="shared" si="244"/>
        <v>451249.02799999999</v>
      </c>
      <c r="K499" s="3">
        <f t="shared" si="244"/>
        <v>170058.1</v>
      </c>
      <c r="L499" s="3">
        <f t="shared" si="244"/>
        <v>6178109.534</v>
      </c>
      <c r="M499" s="3">
        <f t="shared" si="244"/>
        <v>1682444.3</v>
      </c>
      <c r="N499" s="3"/>
    </row>
    <row r="500" spans="1:14" ht="28.5" customHeight="1">
      <c r="A500" s="212"/>
      <c r="B500" s="155"/>
      <c r="C500" s="155"/>
      <c r="D500" s="156"/>
      <c r="E500" s="131">
        <v>2013</v>
      </c>
      <c r="F500" s="3">
        <f>F66+F130+F156+F208+F236+F266+F273+F328+F353+F369+F397+F452+F471+F490+F497</f>
        <v>2135563.0260000001</v>
      </c>
      <c r="G500" s="3">
        <f t="shared" ref="G500:M500" si="245">G66+G130+G156+G208+G236+G266+G273+G328+G353+G369+G397+G452+G471+G490+G497</f>
        <v>1250889</v>
      </c>
      <c r="H500" s="3">
        <f t="shared" si="245"/>
        <v>594488.56400000001</v>
      </c>
      <c r="I500" s="3">
        <f t="shared" si="245"/>
        <v>283474</v>
      </c>
      <c r="J500" s="3">
        <f t="shared" si="245"/>
        <v>121526.228</v>
      </c>
      <c r="K500" s="3">
        <f t="shared" si="245"/>
        <v>75279</v>
      </c>
      <c r="L500" s="3">
        <f t="shared" si="245"/>
        <v>3128203.2340000002</v>
      </c>
      <c r="M500" s="3">
        <f t="shared" si="245"/>
        <v>884636</v>
      </c>
      <c r="N500" s="3"/>
    </row>
    <row r="501" spans="1:14" ht="28.5" customHeight="1">
      <c r="A501" s="212"/>
      <c r="B501" s="155"/>
      <c r="C501" s="155"/>
      <c r="D501" s="156"/>
      <c r="E501" s="131">
        <v>2014</v>
      </c>
      <c r="F501" s="3">
        <f t="shared" ref="F501:M501" si="246">F67+F131+F157+F209+F237+F267+F274+F329+F354+F370+F398+F453+F472+F491+F498</f>
        <v>4161695.3</v>
      </c>
      <c r="G501" s="3">
        <f t="shared" si="246"/>
        <v>989666.89999999991</v>
      </c>
      <c r="H501" s="3">
        <f t="shared" si="246"/>
        <v>782066.2</v>
      </c>
      <c r="I501" s="3">
        <f t="shared" si="246"/>
        <v>95076</v>
      </c>
      <c r="J501" s="3">
        <f t="shared" si="246"/>
        <v>329722.8</v>
      </c>
      <c r="K501" s="3">
        <f t="shared" si="246"/>
        <v>94779.1</v>
      </c>
      <c r="L501" s="3">
        <f t="shared" si="246"/>
        <v>3049906.3</v>
      </c>
      <c r="M501" s="3">
        <f t="shared" si="246"/>
        <v>797808.3</v>
      </c>
      <c r="N501" s="3"/>
    </row>
    <row r="503" spans="1:14" s="33" customFormat="1" ht="15" customHeight="1">
      <c r="B503" s="33" t="s">
        <v>494</v>
      </c>
      <c r="E503" s="34"/>
      <c r="F503" s="34"/>
      <c r="G503" s="34"/>
      <c r="H503" s="34"/>
      <c r="I503" s="34"/>
    </row>
    <row r="504" spans="1:14" s="33" customFormat="1" ht="15" customHeight="1">
      <c r="B504" s="33" t="s">
        <v>495</v>
      </c>
      <c r="E504" s="34"/>
      <c r="F504" s="34"/>
      <c r="G504" s="34" t="s">
        <v>496</v>
      </c>
      <c r="H504" s="34"/>
      <c r="I504" s="34"/>
    </row>
  </sheetData>
  <mergeCells count="506">
    <mergeCell ref="A140:A142"/>
    <mergeCell ref="A2:M2"/>
    <mergeCell ref="E4:R4"/>
    <mergeCell ref="A1:N1"/>
    <mergeCell ref="A3:N3"/>
    <mergeCell ref="D20:D22"/>
    <mergeCell ref="D17:D19"/>
    <mergeCell ref="B9:C9"/>
    <mergeCell ref="A14:A16"/>
    <mergeCell ref="B14:C16"/>
    <mergeCell ref="A10:N10"/>
    <mergeCell ref="A11:A13"/>
    <mergeCell ref="B11:C13"/>
    <mergeCell ref="A5:A8"/>
    <mergeCell ref="B5:C8"/>
    <mergeCell ref="D5:D8"/>
    <mergeCell ref="E5:E8"/>
    <mergeCell ref="N5:N8"/>
    <mergeCell ref="F7:G8"/>
    <mergeCell ref="H7:I7"/>
    <mergeCell ref="J7:K7"/>
    <mergeCell ref="L7:M7"/>
    <mergeCell ref="F6:M6"/>
    <mergeCell ref="F5:M5"/>
    <mergeCell ref="D47:D49"/>
    <mergeCell ref="A47:A49"/>
    <mergeCell ref="A117:A119"/>
    <mergeCell ref="D117:D119"/>
    <mergeCell ref="A102:A104"/>
    <mergeCell ref="D102:D104"/>
    <mergeCell ref="B111:C113"/>
    <mergeCell ref="A111:A113"/>
    <mergeCell ref="D114:D116"/>
    <mergeCell ref="B50:C52"/>
    <mergeCell ref="A50:A52"/>
    <mergeCell ref="D50:D52"/>
    <mergeCell ref="A99:A101"/>
    <mergeCell ref="B108:C110"/>
    <mergeCell ref="D108:D110"/>
    <mergeCell ref="D99:D101"/>
    <mergeCell ref="A105:A107"/>
    <mergeCell ref="B102:C104"/>
    <mergeCell ref="A90:A92"/>
    <mergeCell ref="D90:D92"/>
    <mergeCell ref="B90:C92"/>
    <mergeCell ref="D93:D95"/>
    <mergeCell ref="A93:A95"/>
    <mergeCell ref="A114:A116"/>
    <mergeCell ref="A493:A495"/>
    <mergeCell ref="A69:A71"/>
    <mergeCell ref="B162:C164"/>
    <mergeCell ref="D162:D164"/>
    <mergeCell ref="B165:C167"/>
    <mergeCell ref="D458:D460"/>
    <mergeCell ref="D56:D58"/>
    <mergeCell ref="D59:D61"/>
    <mergeCell ref="D62:D64"/>
    <mergeCell ref="D65:D67"/>
    <mergeCell ref="A155:A157"/>
    <mergeCell ref="B155:C157"/>
    <mergeCell ref="B114:C116"/>
    <mergeCell ref="A123:A125"/>
    <mergeCell ref="A126:A128"/>
    <mergeCell ref="A492:N492"/>
    <mergeCell ref="A68:N68"/>
    <mergeCell ref="D105:D107"/>
    <mergeCell ref="B105:C107"/>
    <mergeCell ref="A108:A110"/>
    <mergeCell ref="A96:A98"/>
    <mergeCell ref="D123:D125"/>
    <mergeCell ref="D155:D157"/>
    <mergeCell ref="A149:A151"/>
    <mergeCell ref="A483:A485"/>
    <mergeCell ref="D483:D485"/>
    <mergeCell ref="A486:A488"/>
    <mergeCell ref="D486:D488"/>
    <mergeCell ref="B486:C488"/>
    <mergeCell ref="A399:N399"/>
    <mergeCell ref="D396:D398"/>
    <mergeCell ref="B159:C161"/>
    <mergeCell ref="D159:D161"/>
    <mergeCell ref="A474:A476"/>
    <mergeCell ref="D474:D476"/>
    <mergeCell ref="B474:C476"/>
    <mergeCell ref="B470:C472"/>
    <mergeCell ref="A477:A479"/>
    <mergeCell ref="D477:D479"/>
    <mergeCell ref="A480:A482"/>
    <mergeCell ref="D480:D482"/>
    <mergeCell ref="B477:C479"/>
    <mergeCell ref="A464:A466"/>
    <mergeCell ref="D464:D466"/>
    <mergeCell ref="B467:C469"/>
    <mergeCell ref="B464:C466"/>
    <mergeCell ref="D470:D472"/>
    <mergeCell ref="A470:A472"/>
    <mergeCell ref="A467:A469"/>
    <mergeCell ref="D467:D469"/>
    <mergeCell ref="A473:N473"/>
    <mergeCell ref="A461:A463"/>
    <mergeCell ref="D461:D463"/>
    <mergeCell ref="A458:A460"/>
    <mergeCell ref="B458:C460"/>
    <mergeCell ref="B461:C463"/>
    <mergeCell ref="A454:N454"/>
    <mergeCell ref="A455:A457"/>
    <mergeCell ref="D455:D457"/>
    <mergeCell ref="B455:C457"/>
    <mergeCell ref="A393:A395"/>
    <mergeCell ref="A396:A398"/>
    <mergeCell ref="B396:C398"/>
    <mergeCell ref="B393:C395"/>
    <mergeCell ref="D393:D395"/>
    <mergeCell ref="D451:D453"/>
    <mergeCell ref="A451:A453"/>
    <mergeCell ref="A400:A402"/>
    <mergeCell ref="B400:C402"/>
    <mergeCell ref="D400:D402"/>
    <mergeCell ref="B451:C453"/>
    <mergeCell ref="B406:C408"/>
    <mergeCell ref="A406:A408"/>
    <mergeCell ref="D406:D408"/>
    <mergeCell ref="B409:C411"/>
    <mergeCell ref="A409:A411"/>
    <mergeCell ref="B412:C414"/>
    <mergeCell ref="A412:A414"/>
    <mergeCell ref="D409:D411"/>
    <mergeCell ref="B415:C417"/>
    <mergeCell ref="A415:A417"/>
    <mergeCell ref="D412:D414"/>
    <mergeCell ref="D415:D417"/>
    <mergeCell ref="B433:C435"/>
    <mergeCell ref="A381:A383"/>
    <mergeCell ref="D381:D383"/>
    <mergeCell ref="B381:C383"/>
    <mergeCell ref="A384:A386"/>
    <mergeCell ref="D384:D386"/>
    <mergeCell ref="B384:C386"/>
    <mergeCell ref="A387:A389"/>
    <mergeCell ref="D387:D389"/>
    <mergeCell ref="D390:D392"/>
    <mergeCell ref="A390:A392"/>
    <mergeCell ref="B387:C389"/>
    <mergeCell ref="B390:C392"/>
    <mergeCell ref="A375:A377"/>
    <mergeCell ref="D375:D377"/>
    <mergeCell ref="A371:N371"/>
    <mergeCell ref="A372:A374"/>
    <mergeCell ref="D372:D374"/>
    <mergeCell ref="B375:C377"/>
    <mergeCell ref="B372:C374"/>
    <mergeCell ref="A378:A380"/>
    <mergeCell ref="D378:D380"/>
    <mergeCell ref="B378:C380"/>
    <mergeCell ref="A362:A364"/>
    <mergeCell ref="D362:D364"/>
    <mergeCell ref="B362:C364"/>
    <mergeCell ref="A365:A367"/>
    <mergeCell ref="D365:D367"/>
    <mergeCell ref="B365:C367"/>
    <mergeCell ref="D368:D370"/>
    <mergeCell ref="A368:A370"/>
    <mergeCell ref="B368:C370"/>
    <mergeCell ref="A349:A351"/>
    <mergeCell ref="D349:D351"/>
    <mergeCell ref="B349:C351"/>
    <mergeCell ref="D352:D354"/>
    <mergeCell ref="A352:A354"/>
    <mergeCell ref="B352:C354"/>
    <mergeCell ref="A359:A361"/>
    <mergeCell ref="D359:D361"/>
    <mergeCell ref="B359:C361"/>
    <mergeCell ref="B356:C358"/>
    <mergeCell ref="A355:N355"/>
    <mergeCell ref="A356:A358"/>
    <mergeCell ref="D356:D358"/>
    <mergeCell ref="A343:A345"/>
    <mergeCell ref="D343:D345"/>
    <mergeCell ref="A340:A342"/>
    <mergeCell ref="D340:D342"/>
    <mergeCell ref="B343:C345"/>
    <mergeCell ref="B340:C342"/>
    <mergeCell ref="A346:A348"/>
    <mergeCell ref="D346:D348"/>
    <mergeCell ref="B346:C348"/>
    <mergeCell ref="A331:A333"/>
    <mergeCell ref="D331:D333"/>
    <mergeCell ref="A334:A336"/>
    <mergeCell ref="D334:D336"/>
    <mergeCell ref="A337:A339"/>
    <mergeCell ref="D337:D339"/>
    <mergeCell ref="B334:C336"/>
    <mergeCell ref="B337:C339"/>
    <mergeCell ref="B331:C333"/>
    <mergeCell ref="B493:C495"/>
    <mergeCell ref="D493:D495"/>
    <mergeCell ref="B496:C498"/>
    <mergeCell ref="A499:A501"/>
    <mergeCell ref="B499:C501"/>
    <mergeCell ref="D499:D501"/>
    <mergeCell ref="D496:D498"/>
    <mergeCell ref="A496:A498"/>
    <mergeCell ref="A291:A293"/>
    <mergeCell ref="D291:D293"/>
    <mergeCell ref="B291:C293"/>
    <mergeCell ref="A294:A296"/>
    <mergeCell ref="D294:D296"/>
    <mergeCell ref="B294:C296"/>
    <mergeCell ref="A297:A299"/>
    <mergeCell ref="D297:D299"/>
    <mergeCell ref="A300:A302"/>
    <mergeCell ref="D300:D302"/>
    <mergeCell ref="B297:C299"/>
    <mergeCell ref="B300:C302"/>
    <mergeCell ref="A303:A305"/>
    <mergeCell ref="D303:D305"/>
    <mergeCell ref="A306:A308"/>
    <mergeCell ref="D306:D308"/>
    <mergeCell ref="A489:A491"/>
    <mergeCell ref="B489:C491"/>
    <mergeCell ref="D489:D491"/>
    <mergeCell ref="B480:C482"/>
    <mergeCell ref="B483:C485"/>
    <mergeCell ref="A252:N252"/>
    <mergeCell ref="A253:A255"/>
    <mergeCell ref="A256:A258"/>
    <mergeCell ref="B256:C258"/>
    <mergeCell ref="A275:N275"/>
    <mergeCell ref="B303:C305"/>
    <mergeCell ref="B306:C308"/>
    <mergeCell ref="A309:A311"/>
    <mergeCell ref="D309:D311"/>
    <mergeCell ref="A312:A314"/>
    <mergeCell ref="D312:D314"/>
    <mergeCell ref="A315:A317"/>
    <mergeCell ref="D315:D317"/>
    <mergeCell ref="B309:C311"/>
    <mergeCell ref="B312:C314"/>
    <mergeCell ref="A318:A320"/>
    <mergeCell ref="D318:D320"/>
    <mergeCell ref="B315:C317"/>
    <mergeCell ref="A321:A323"/>
    <mergeCell ref="B327:C329"/>
    <mergeCell ref="A330:N330"/>
    <mergeCell ref="A327:A329"/>
    <mergeCell ref="D327:D329"/>
    <mergeCell ref="A269:A271"/>
    <mergeCell ref="A282:A284"/>
    <mergeCell ref="D272:D274"/>
    <mergeCell ref="A285:A287"/>
    <mergeCell ref="D285:D287"/>
    <mergeCell ref="B285:C287"/>
    <mergeCell ref="D288:D290"/>
    <mergeCell ref="B288:C290"/>
    <mergeCell ref="D276:D278"/>
    <mergeCell ref="D279:D281"/>
    <mergeCell ref="B282:C284"/>
    <mergeCell ref="D321:D323"/>
    <mergeCell ref="A324:A326"/>
    <mergeCell ref="D324:D326"/>
    <mergeCell ref="B318:C320"/>
    <mergeCell ref="B321:C323"/>
    <mergeCell ref="B324:C326"/>
    <mergeCell ref="A288:A290"/>
    <mergeCell ref="B246:C248"/>
    <mergeCell ref="D246:D248"/>
    <mergeCell ref="B253:C255"/>
    <mergeCell ref="D269:D271"/>
    <mergeCell ref="D282:D284"/>
    <mergeCell ref="D253:D255"/>
    <mergeCell ref="B276:C278"/>
    <mergeCell ref="B272:C274"/>
    <mergeCell ref="B279:C281"/>
    <mergeCell ref="D249:D251"/>
    <mergeCell ref="D259:D261"/>
    <mergeCell ref="D262:D264"/>
    <mergeCell ref="D265:D267"/>
    <mergeCell ref="D256:D258"/>
    <mergeCell ref="B265:C267"/>
    <mergeCell ref="B269:C271"/>
    <mergeCell ref="A268:N268"/>
    <mergeCell ref="A232:A234"/>
    <mergeCell ref="D232:D234"/>
    <mergeCell ref="B232:C234"/>
    <mergeCell ref="A235:A237"/>
    <mergeCell ref="D235:D237"/>
    <mergeCell ref="B235:C237"/>
    <mergeCell ref="A276:A278"/>
    <mergeCell ref="A279:A281"/>
    <mergeCell ref="A238:N238"/>
    <mergeCell ref="A239:N239"/>
    <mergeCell ref="A240:A242"/>
    <mergeCell ref="D240:D242"/>
    <mergeCell ref="B240:C242"/>
    <mergeCell ref="A243:A245"/>
    <mergeCell ref="D243:D245"/>
    <mergeCell ref="B243:C245"/>
    <mergeCell ref="A246:A248"/>
    <mergeCell ref="B249:C251"/>
    <mergeCell ref="A259:A261"/>
    <mergeCell ref="A262:A264"/>
    <mergeCell ref="A265:A267"/>
    <mergeCell ref="A249:A251"/>
    <mergeCell ref="A272:A274"/>
    <mergeCell ref="B262:C264"/>
    <mergeCell ref="A220:A222"/>
    <mergeCell ref="D220:D222"/>
    <mergeCell ref="A204:A206"/>
    <mergeCell ref="A207:A209"/>
    <mergeCell ref="D204:D206"/>
    <mergeCell ref="A229:A231"/>
    <mergeCell ref="D229:D231"/>
    <mergeCell ref="B229:C231"/>
    <mergeCell ref="B214:C216"/>
    <mergeCell ref="A217:A219"/>
    <mergeCell ref="B223:C225"/>
    <mergeCell ref="A223:A225"/>
    <mergeCell ref="D223:D225"/>
    <mergeCell ref="D214:D216"/>
    <mergeCell ref="A214:A216"/>
    <mergeCell ref="A226:A228"/>
    <mergeCell ref="D226:D228"/>
    <mergeCell ref="B226:C228"/>
    <mergeCell ref="D217:D219"/>
    <mergeCell ref="B217:C219"/>
    <mergeCell ref="B220:C222"/>
    <mergeCell ref="B211:C213"/>
    <mergeCell ref="A210:N210"/>
    <mergeCell ref="A211:A213"/>
    <mergeCell ref="A192:A194"/>
    <mergeCell ref="A195:A197"/>
    <mergeCell ref="B195:C197"/>
    <mergeCell ref="B204:C206"/>
    <mergeCell ref="B207:C209"/>
    <mergeCell ref="A198:A200"/>
    <mergeCell ref="A201:A203"/>
    <mergeCell ref="B198:C200"/>
    <mergeCell ref="B201:C203"/>
    <mergeCell ref="D211:D213"/>
    <mergeCell ref="D201:D203"/>
    <mergeCell ref="D183:D185"/>
    <mergeCell ref="D180:D182"/>
    <mergeCell ref="B189:C191"/>
    <mergeCell ref="D189:D191"/>
    <mergeCell ref="A174:A176"/>
    <mergeCell ref="A177:A179"/>
    <mergeCell ref="D174:D176"/>
    <mergeCell ref="B174:C176"/>
    <mergeCell ref="D198:D200"/>
    <mergeCell ref="D192:D194"/>
    <mergeCell ref="B192:C194"/>
    <mergeCell ref="A186:A188"/>
    <mergeCell ref="A189:A191"/>
    <mergeCell ref="B186:C188"/>
    <mergeCell ref="D186:D188"/>
    <mergeCell ref="B177:C179"/>
    <mergeCell ref="D177:D179"/>
    <mergeCell ref="A180:A182"/>
    <mergeCell ref="A183:A185"/>
    <mergeCell ref="B180:C182"/>
    <mergeCell ref="B183:C185"/>
    <mergeCell ref="D195:D197"/>
    <mergeCell ref="A143:A145"/>
    <mergeCell ref="D143:D145"/>
    <mergeCell ref="B143:C145"/>
    <mergeCell ref="A146:A148"/>
    <mergeCell ref="D146:D148"/>
    <mergeCell ref="B146:C148"/>
    <mergeCell ref="A162:A164"/>
    <mergeCell ref="A168:A170"/>
    <mergeCell ref="A171:A173"/>
    <mergeCell ref="D168:D170"/>
    <mergeCell ref="B171:C173"/>
    <mergeCell ref="D171:D173"/>
    <mergeCell ref="D165:D167"/>
    <mergeCell ref="B168:C170"/>
    <mergeCell ref="A165:A167"/>
    <mergeCell ref="D149:D151"/>
    <mergeCell ref="B149:C151"/>
    <mergeCell ref="A152:A154"/>
    <mergeCell ref="D152:D154"/>
    <mergeCell ref="B152:C154"/>
    <mergeCell ref="A158:N158"/>
    <mergeCell ref="A159:A161"/>
    <mergeCell ref="B126:C128"/>
    <mergeCell ref="D126:D128"/>
    <mergeCell ref="B120:C122"/>
    <mergeCell ref="D120:D122"/>
    <mergeCell ref="B117:C119"/>
    <mergeCell ref="B123:C125"/>
    <mergeCell ref="D140:D142"/>
    <mergeCell ref="B140:C142"/>
    <mergeCell ref="D129:D131"/>
    <mergeCell ref="A137:A139"/>
    <mergeCell ref="D137:D139"/>
    <mergeCell ref="B137:C139"/>
    <mergeCell ref="A129:A131"/>
    <mergeCell ref="A132:N133"/>
    <mergeCell ref="A134:A136"/>
    <mergeCell ref="D134:D136"/>
    <mergeCell ref="B129:C131"/>
    <mergeCell ref="B134:C136"/>
    <mergeCell ref="B99:C101"/>
    <mergeCell ref="D111:D113"/>
    <mergeCell ref="B93:C95"/>
    <mergeCell ref="A84:A86"/>
    <mergeCell ref="D84:D86"/>
    <mergeCell ref="B84:C86"/>
    <mergeCell ref="A87:A89"/>
    <mergeCell ref="D87:D89"/>
    <mergeCell ref="B87:C89"/>
    <mergeCell ref="D96:D98"/>
    <mergeCell ref="B96:C98"/>
    <mergeCell ref="D75:D77"/>
    <mergeCell ref="B69:C71"/>
    <mergeCell ref="B78:C80"/>
    <mergeCell ref="A78:A80"/>
    <mergeCell ref="D78:D80"/>
    <mergeCell ref="B75:C77"/>
    <mergeCell ref="D69:D71"/>
    <mergeCell ref="A62:A64"/>
    <mergeCell ref="A81:A83"/>
    <mergeCell ref="D81:D83"/>
    <mergeCell ref="B81:C83"/>
    <mergeCell ref="B62:C64"/>
    <mergeCell ref="A75:A77"/>
    <mergeCell ref="N17:N19"/>
    <mergeCell ref="B259:C261"/>
    <mergeCell ref="D11:D13"/>
    <mergeCell ref="D14:D16"/>
    <mergeCell ref="B20:C22"/>
    <mergeCell ref="A17:A19"/>
    <mergeCell ref="B17:C19"/>
    <mergeCell ref="A23:A25"/>
    <mergeCell ref="B23:C25"/>
    <mergeCell ref="D23:D25"/>
    <mergeCell ref="A20:A22"/>
    <mergeCell ref="A53:A55"/>
    <mergeCell ref="B53:C55"/>
    <mergeCell ref="D53:D55"/>
    <mergeCell ref="B47:C49"/>
    <mergeCell ref="A65:A67"/>
    <mergeCell ref="A59:A61"/>
    <mergeCell ref="B59:C61"/>
    <mergeCell ref="B65:C67"/>
    <mergeCell ref="A56:A58"/>
    <mergeCell ref="B56:C58"/>
    <mergeCell ref="A72:A74"/>
    <mergeCell ref="D72:D74"/>
    <mergeCell ref="B72:C74"/>
    <mergeCell ref="D32:D34"/>
    <mergeCell ref="A26:A28"/>
    <mergeCell ref="A35:A37"/>
    <mergeCell ref="B35:C37"/>
    <mergeCell ref="D35:D37"/>
    <mergeCell ref="A44:A46"/>
    <mergeCell ref="B44:C46"/>
    <mergeCell ref="A38:A40"/>
    <mergeCell ref="B38:C40"/>
    <mergeCell ref="D38:D40"/>
    <mergeCell ref="A41:A43"/>
    <mergeCell ref="B41:C43"/>
    <mergeCell ref="D41:D43"/>
    <mergeCell ref="B26:C28"/>
    <mergeCell ref="D26:D28"/>
    <mergeCell ref="A29:A31"/>
    <mergeCell ref="B29:C31"/>
    <mergeCell ref="D29:D31"/>
    <mergeCell ref="A32:A34"/>
    <mergeCell ref="B32:C34"/>
    <mergeCell ref="D44:D46"/>
    <mergeCell ref="A433:A435"/>
    <mergeCell ref="D433:D435"/>
    <mergeCell ref="D418:D420"/>
    <mergeCell ref="B418:C420"/>
    <mergeCell ref="A418:A420"/>
    <mergeCell ref="B421:C423"/>
    <mergeCell ref="A421:A423"/>
    <mergeCell ref="D421:D423"/>
    <mergeCell ref="B424:C426"/>
    <mergeCell ref="A424:A426"/>
    <mergeCell ref="D424:D426"/>
    <mergeCell ref="A445:A447"/>
    <mergeCell ref="B445:C447"/>
    <mergeCell ref="D445:D447"/>
    <mergeCell ref="B403:C405"/>
    <mergeCell ref="A403:A405"/>
    <mergeCell ref="D403:D405"/>
    <mergeCell ref="B448:C450"/>
    <mergeCell ref="A448:A450"/>
    <mergeCell ref="D448:D450"/>
    <mergeCell ref="A436:A438"/>
    <mergeCell ref="B436:C438"/>
    <mergeCell ref="D436:D438"/>
    <mergeCell ref="A439:A441"/>
    <mergeCell ref="B439:C441"/>
    <mergeCell ref="D439:D441"/>
    <mergeCell ref="A442:A444"/>
    <mergeCell ref="B442:C444"/>
    <mergeCell ref="D442:D444"/>
    <mergeCell ref="B427:C429"/>
    <mergeCell ref="A427:A429"/>
    <mergeCell ref="D427:D429"/>
    <mergeCell ref="B430:C432"/>
    <mergeCell ref="A430:A432"/>
    <mergeCell ref="D430:D432"/>
  </mergeCells>
  <phoneticPr fontId="12" type="noConversion"/>
  <pageMargins left="0.55118110236220474" right="0.15748031496062992" top="0.59055118110236227" bottom="0.39370078740157483" header="0.51181102362204722" footer="0.51181102362204722"/>
  <pageSetup paperSize="9" scale="77" orientation="landscape" r:id="rId1"/>
  <headerFooter alignWithMargins="0"/>
  <rowBreaks count="15" manualBreakCount="15">
    <brk id="39" max="10" man="1"/>
    <brk id="51" max="10" man="1"/>
    <brk id="73" max="10" man="1"/>
    <brk id="83" max="10" man="1"/>
    <brk id="110" max="10" man="1"/>
    <brk id="122" max="10" man="1"/>
    <brk id="203" max="10" man="1"/>
    <brk id="222" max="10" man="1"/>
    <brk id="234" max="10" man="1"/>
    <brk id="273" max="10" man="1"/>
    <brk id="367" max="10" man="1"/>
    <brk id="462" max="10" man="1"/>
    <brk id="467" max="10" man="1"/>
    <brk id="484" max="10" man="1"/>
    <brk id="491" max="10" man="1"/>
  </rowBreaks>
</worksheet>
</file>

<file path=xl/worksheets/sheet2.xml><?xml version="1.0" encoding="utf-8"?>
<worksheet xmlns="http://schemas.openxmlformats.org/spreadsheetml/2006/main" xmlns:r="http://schemas.openxmlformats.org/officeDocument/2006/relationships">
  <dimension ref="A1:K98"/>
  <sheetViews>
    <sheetView topLeftCell="A7" zoomScale="75" workbookViewId="0">
      <selection activeCell="N12" sqref="N12"/>
    </sheetView>
  </sheetViews>
  <sheetFormatPr defaultRowHeight="15"/>
  <cols>
    <col min="1" max="1" width="5.140625" style="24" customWidth="1"/>
    <col min="2" max="2" width="19.5703125" style="23" customWidth="1"/>
    <col min="3" max="3" width="19" style="23" customWidth="1"/>
    <col min="4" max="4" width="16.5703125" style="23" customWidth="1"/>
    <col min="5" max="5" width="13.42578125" style="23" customWidth="1"/>
    <col min="6" max="7" width="13.140625" style="23" customWidth="1"/>
    <col min="8" max="8" width="21.7109375" style="23" customWidth="1"/>
    <col min="9" max="9" width="18.85546875" style="24" customWidth="1"/>
    <col min="10" max="16384" width="9.140625" style="23"/>
  </cols>
  <sheetData>
    <row r="1" spans="1:11" s="22" customFormat="1" ht="18.75">
      <c r="A1" s="18"/>
      <c r="B1" s="19"/>
      <c r="C1" s="19"/>
      <c r="D1" s="19"/>
      <c r="E1" s="19"/>
      <c r="F1" s="18"/>
      <c r="G1" s="20"/>
      <c r="H1" s="20"/>
      <c r="I1" s="20" t="s">
        <v>421</v>
      </c>
      <c r="J1" s="21"/>
      <c r="K1" s="21"/>
    </row>
    <row r="2" spans="1:11" s="22" customFormat="1" ht="18.75">
      <c r="A2" s="18"/>
      <c r="B2" s="19"/>
      <c r="C2" s="19"/>
      <c r="D2" s="19"/>
      <c r="E2" s="19"/>
      <c r="F2" s="18"/>
      <c r="G2" s="20"/>
      <c r="H2" s="20"/>
      <c r="I2" s="20"/>
      <c r="J2" s="21"/>
      <c r="K2" s="21"/>
    </row>
    <row r="3" spans="1:11" ht="64.5" customHeight="1">
      <c r="A3" s="261" t="s">
        <v>422</v>
      </c>
      <c r="B3" s="261"/>
      <c r="C3" s="261"/>
      <c r="D3" s="261"/>
      <c r="E3" s="261"/>
      <c r="F3" s="261"/>
      <c r="G3" s="261"/>
      <c r="H3" s="261"/>
      <c r="I3" s="261"/>
    </row>
    <row r="4" spans="1:11" ht="20.25" customHeight="1"/>
    <row r="5" spans="1:11" ht="63">
      <c r="A5" s="25" t="s">
        <v>423</v>
      </c>
      <c r="B5" s="25" t="s">
        <v>424</v>
      </c>
      <c r="C5" s="25" t="s">
        <v>425</v>
      </c>
      <c r="D5" s="25" t="s">
        <v>426</v>
      </c>
      <c r="E5" s="25" t="s">
        <v>427</v>
      </c>
      <c r="F5" s="25" t="s">
        <v>428</v>
      </c>
      <c r="G5" s="25" t="s">
        <v>429</v>
      </c>
      <c r="H5" s="26" t="s">
        <v>430</v>
      </c>
      <c r="I5" s="26" t="s">
        <v>431</v>
      </c>
    </row>
    <row r="6" spans="1:11" s="24" customFormat="1" ht="15.75">
      <c r="A6" s="25">
        <v>1</v>
      </c>
      <c r="B6" s="25">
        <v>2</v>
      </c>
      <c r="C6" s="25">
        <v>3</v>
      </c>
      <c r="D6" s="25">
        <v>4</v>
      </c>
      <c r="E6" s="25">
        <v>5</v>
      </c>
      <c r="F6" s="25">
        <v>6</v>
      </c>
      <c r="G6" s="25">
        <v>7</v>
      </c>
      <c r="H6" s="27">
        <v>8</v>
      </c>
      <c r="I6" s="27">
        <v>9</v>
      </c>
    </row>
    <row r="7" spans="1:11" ht="17.25" customHeight="1">
      <c r="A7" s="253" t="s">
        <v>432</v>
      </c>
      <c r="B7" s="254"/>
      <c r="C7" s="254"/>
      <c r="D7" s="254"/>
      <c r="E7" s="254"/>
      <c r="F7" s="254"/>
      <c r="G7" s="254"/>
      <c r="H7" s="255"/>
      <c r="I7" s="256"/>
    </row>
    <row r="8" spans="1:11" ht="58.5" customHeight="1">
      <c r="A8" s="25">
        <v>1</v>
      </c>
      <c r="B8" s="28" t="s">
        <v>433</v>
      </c>
      <c r="C8" s="28" t="s">
        <v>434</v>
      </c>
      <c r="D8" s="25" t="s">
        <v>435</v>
      </c>
      <c r="E8" s="25" t="s">
        <v>436</v>
      </c>
      <c r="F8" s="29">
        <v>865322</v>
      </c>
      <c r="G8" s="29">
        <v>865322</v>
      </c>
      <c r="H8" s="25" t="s">
        <v>437</v>
      </c>
      <c r="I8" s="25" t="s">
        <v>438</v>
      </c>
    </row>
    <row r="9" spans="1:11" ht="24" customHeight="1">
      <c r="A9" s="25"/>
      <c r="B9" s="30"/>
      <c r="C9" s="30"/>
      <c r="D9" s="30"/>
      <c r="E9" s="30"/>
      <c r="F9" s="30"/>
      <c r="G9" s="30"/>
      <c r="H9" s="30"/>
      <c r="I9" s="25"/>
    </row>
    <row r="10" spans="1:11" ht="15.75">
      <c r="A10" s="257" t="s">
        <v>439</v>
      </c>
      <c r="B10" s="258"/>
      <c r="C10" s="258"/>
      <c r="D10" s="258"/>
      <c r="E10" s="258"/>
      <c r="F10" s="258"/>
      <c r="G10" s="258"/>
      <c r="H10" s="259"/>
      <c r="I10" s="260"/>
    </row>
    <row r="11" spans="1:11" ht="141.75">
      <c r="A11" s="31">
        <v>1</v>
      </c>
      <c r="B11" s="28" t="s">
        <v>440</v>
      </c>
      <c r="C11" s="28" t="s">
        <v>441</v>
      </c>
      <c r="D11" s="28" t="s">
        <v>442</v>
      </c>
      <c r="E11" s="28" t="s">
        <v>443</v>
      </c>
      <c r="F11" s="29">
        <v>1043750</v>
      </c>
      <c r="G11" s="29">
        <v>795000</v>
      </c>
      <c r="H11" s="28" t="s">
        <v>444</v>
      </c>
      <c r="I11" s="28" t="s">
        <v>445</v>
      </c>
    </row>
    <row r="12" spans="1:11" ht="141.75">
      <c r="A12" s="31">
        <f>A11+1</f>
        <v>2</v>
      </c>
      <c r="B12" s="28" t="s">
        <v>446</v>
      </c>
      <c r="C12" s="28" t="s">
        <v>447</v>
      </c>
      <c r="D12" s="32" t="s">
        <v>448</v>
      </c>
      <c r="E12" s="28" t="s">
        <v>449</v>
      </c>
      <c r="F12" s="29">
        <v>1731600</v>
      </c>
      <c r="G12" s="29">
        <v>888600</v>
      </c>
      <c r="H12" s="28" t="s">
        <v>450</v>
      </c>
      <c r="I12" s="28" t="s">
        <v>451</v>
      </c>
    </row>
    <row r="13" spans="1:11" ht="94.5">
      <c r="A13" s="31">
        <f t="shared" ref="A13:A20" si="0">A12+1</f>
        <v>3</v>
      </c>
      <c r="B13" s="28" t="s">
        <v>452</v>
      </c>
      <c r="C13" s="28" t="s">
        <v>453</v>
      </c>
      <c r="D13" s="28" t="s">
        <v>454</v>
      </c>
      <c r="E13" s="28" t="s">
        <v>455</v>
      </c>
      <c r="F13" s="29">
        <v>30454170</v>
      </c>
      <c r="G13" s="29">
        <v>326100</v>
      </c>
      <c r="H13" s="28" t="s">
        <v>456</v>
      </c>
      <c r="I13" s="28" t="s">
        <v>457</v>
      </c>
    </row>
    <row r="14" spans="1:11" ht="173.25">
      <c r="A14" s="31">
        <f t="shared" si="0"/>
        <v>4</v>
      </c>
      <c r="B14" s="28" t="s">
        <v>458</v>
      </c>
      <c r="C14" s="28" t="s">
        <v>459</v>
      </c>
      <c r="D14" s="28" t="s">
        <v>460</v>
      </c>
      <c r="E14" s="28" t="s">
        <v>461</v>
      </c>
      <c r="F14" s="29">
        <v>3194000</v>
      </c>
      <c r="G14" s="29">
        <v>0</v>
      </c>
      <c r="H14" s="28" t="s">
        <v>462</v>
      </c>
      <c r="I14" s="28" t="s">
        <v>463</v>
      </c>
    </row>
    <row r="15" spans="1:11" ht="148.5" customHeight="1">
      <c r="A15" s="31">
        <f t="shared" si="0"/>
        <v>5</v>
      </c>
      <c r="B15" s="28" t="s">
        <v>464</v>
      </c>
      <c r="C15" s="28" t="s">
        <v>465</v>
      </c>
      <c r="D15" s="28" t="s">
        <v>466</v>
      </c>
      <c r="E15" s="28" t="s">
        <v>467</v>
      </c>
      <c r="F15" s="29">
        <v>320000</v>
      </c>
      <c r="G15" s="29">
        <v>360000</v>
      </c>
      <c r="H15" s="28" t="s">
        <v>450</v>
      </c>
      <c r="I15" s="28" t="s">
        <v>468</v>
      </c>
    </row>
    <row r="16" spans="1:11" ht="110.25">
      <c r="A16" s="31">
        <f t="shared" si="0"/>
        <v>6</v>
      </c>
      <c r="B16" s="28" t="s">
        <v>469</v>
      </c>
      <c r="C16" s="28" t="s">
        <v>470</v>
      </c>
      <c r="D16" s="28" t="s">
        <v>471</v>
      </c>
      <c r="E16" s="28" t="s">
        <v>472</v>
      </c>
      <c r="F16" s="29">
        <v>21000</v>
      </c>
      <c r="G16" s="29">
        <v>7000</v>
      </c>
      <c r="H16" s="28" t="s">
        <v>473</v>
      </c>
      <c r="I16" s="28" t="s">
        <v>474</v>
      </c>
    </row>
    <row r="17" spans="1:9" ht="15.75" customHeight="1">
      <c r="A17" s="31">
        <f t="shared" si="0"/>
        <v>7</v>
      </c>
      <c r="B17" s="28" t="s">
        <v>475</v>
      </c>
      <c r="C17" s="28" t="s">
        <v>152</v>
      </c>
      <c r="D17" s="28" t="s">
        <v>476</v>
      </c>
      <c r="E17" s="28" t="s">
        <v>461</v>
      </c>
      <c r="F17" s="29">
        <v>8400</v>
      </c>
      <c r="G17" s="29">
        <v>0</v>
      </c>
      <c r="H17" s="28" t="s">
        <v>477</v>
      </c>
      <c r="I17" s="28" t="s">
        <v>478</v>
      </c>
    </row>
    <row r="18" spans="1:9" ht="16.5" customHeight="1">
      <c r="A18" s="31">
        <f t="shared" si="0"/>
        <v>8</v>
      </c>
      <c r="B18" s="28" t="s">
        <v>479</v>
      </c>
      <c r="C18" s="28" t="s">
        <v>480</v>
      </c>
      <c r="D18" s="28" t="s">
        <v>481</v>
      </c>
      <c r="E18" s="28" t="s">
        <v>482</v>
      </c>
      <c r="F18" s="29">
        <v>823800</v>
      </c>
      <c r="G18" s="29">
        <v>0</v>
      </c>
      <c r="H18" s="28" t="s">
        <v>483</v>
      </c>
      <c r="I18" s="28" t="s">
        <v>484</v>
      </c>
    </row>
    <row r="19" spans="1:9" ht="15.75" customHeight="1">
      <c r="A19" s="31">
        <f t="shared" si="0"/>
        <v>9</v>
      </c>
      <c r="B19" s="28" t="s">
        <v>485</v>
      </c>
      <c r="C19" s="28" t="s">
        <v>486</v>
      </c>
      <c r="D19" s="28" t="s">
        <v>487</v>
      </c>
      <c r="E19" s="28" t="s">
        <v>461</v>
      </c>
      <c r="F19" s="29">
        <v>31200</v>
      </c>
      <c r="G19" s="29">
        <v>0</v>
      </c>
      <c r="H19" s="28" t="s">
        <v>488</v>
      </c>
      <c r="I19" s="28" t="s">
        <v>489</v>
      </c>
    </row>
    <row r="20" spans="1:9" ht="78.75">
      <c r="A20" s="31">
        <f t="shared" si="0"/>
        <v>10</v>
      </c>
      <c r="B20" s="28" t="s">
        <v>485</v>
      </c>
      <c r="C20" s="28" t="s">
        <v>490</v>
      </c>
      <c r="D20" s="28" t="s">
        <v>491</v>
      </c>
      <c r="E20" s="28" t="s">
        <v>461</v>
      </c>
      <c r="F20" s="29">
        <v>61000</v>
      </c>
      <c r="G20" s="29">
        <v>0</v>
      </c>
      <c r="H20" s="28" t="s">
        <v>492</v>
      </c>
      <c r="I20" s="28" t="s">
        <v>463</v>
      </c>
    </row>
    <row r="22" spans="1:9" ht="15" customHeight="1">
      <c r="A22" s="252" t="s">
        <v>493</v>
      </c>
      <c r="B22" s="252"/>
      <c r="C22" s="252"/>
      <c r="D22" s="252"/>
      <c r="E22" s="252"/>
      <c r="F22" s="252"/>
      <c r="G22" s="252"/>
      <c r="H22" s="252"/>
      <c r="I22" s="252"/>
    </row>
    <row r="25" spans="1:9" s="33" customFormat="1" ht="15.75" customHeight="1">
      <c r="B25" s="33" t="s">
        <v>494</v>
      </c>
      <c r="E25" s="34"/>
      <c r="F25" s="34"/>
      <c r="G25" s="34"/>
      <c r="H25" s="34"/>
      <c r="I25" s="34"/>
    </row>
    <row r="26" spans="1:9" s="33" customFormat="1" ht="15.75">
      <c r="B26" s="33" t="s">
        <v>495</v>
      </c>
      <c r="E26" s="34"/>
      <c r="F26" s="34"/>
      <c r="G26" s="34" t="s">
        <v>496</v>
      </c>
      <c r="H26" s="34"/>
      <c r="I26" s="34"/>
    </row>
    <row r="31" spans="1:9" ht="15.75" customHeight="1"/>
    <row r="43" ht="15.75" customHeight="1"/>
    <row r="49" ht="15.75" customHeight="1"/>
    <row r="55" ht="15.75" customHeight="1"/>
    <row r="61" ht="15.75" customHeight="1"/>
    <row r="67" ht="15.75" customHeight="1"/>
    <row r="73" ht="15.75" customHeight="1"/>
    <row r="79" ht="15.75" customHeight="1"/>
    <row r="85" ht="15.75" customHeight="1"/>
    <row r="91" ht="15.75" customHeight="1"/>
    <row r="98" ht="15.75" customHeight="1"/>
  </sheetData>
  <mergeCells count="4">
    <mergeCell ref="A22:I22"/>
    <mergeCell ref="A7:I7"/>
    <mergeCell ref="A10:I10"/>
    <mergeCell ref="A3:I3"/>
  </mergeCells>
  <phoneticPr fontId="12" type="noConversion"/>
  <pageMargins left="0.35433070866141736" right="0.35433070866141736" top="0.59055118110236227" bottom="0.39370078740157483" header="0.51181102362204722" footer="0.31496062992125984"/>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dimension ref="A1:L163"/>
  <sheetViews>
    <sheetView tabSelected="1" topLeftCell="A103" workbookViewId="0">
      <selection activeCell="A162" sqref="A162:XFD163"/>
    </sheetView>
  </sheetViews>
  <sheetFormatPr defaultRowHeight="15.75"/>
  <cols>
    <col min="1" max="1" width="5.5703125" style="33" customWidth="1"/>
    <col min="2" max="2" width="29.140625" style="33" customWidth="1"/>
    <col min="3" max="3" width="15.5703125" style="33" customWidth="1"/>
    <col min="4" max="4" width="11.5703125" style="33" customWidth="1"/>
    <col min="5" max="5" width="11.28515625" style="34" customWidth="1"/>
    <col min="6" max="6" width="10.85546875" style="34" customWidth="1"/>
    <col min="7" max="7" width="11" style="34" customWidth="1"/>
    <col min="8" max="9" width="13.42578125" style="34" customWidth="1"/>
    <col min="10" max="10" width="15.5703125" style="33" customWidth="1"/>
    <col min="11" max="16384" width="9.140625" style="33"/>
  </cols>
  <sheetData>
    <row r="1" spans="1:10" ht="18.75">
      <c r="A1" s="35"/>
      <c r="B1" s="35"/>
      <c r="C1" s="35"/>
      <c r="D1" s="35"/>
      <c r="E1" s="36"/>
      <c r="F1" s="36"/>
      <c r="G1" s="20"/>
      <c r="H1" s="20"/>
      <c r="J1" s="20" t="s">
        <v>497</v>
      </c>
    </row>
    <row r="2" spans="1:10" ht="18.75">
      <c r="A2" s="35"/>
      <c r="B2" s="37"/>
      <c r="C2" s="35"/>
      <c r="D2" s="35"/>
      <c r="E2" s="36"/>
      <c r="F2" s="36"/>
      <c r="G2" s="20"/>
      <c r="H2" s="20"/>
      <c r="J2" s="20"/>
    </row>
    <row r="3" spans="1:10" ht="18.75" customHeight="1">
      <c r="A3" s="274" t="s">
        <v>498</v>
      </c>
      <c r="B3" s="274"/>
      <c r="C3" s="274"/>
      <c r="D3" s="274"/>
      <c r="E3" s="274"/>
      <c r="F3" s="274"/>
      <c r="G3" s="274"/>
      <c r="H3" s="274"/>
      <c r="I3" s="274"/>
      <c r="J3" s="274"/>
    </row>
    <row r="5" spans="1:10" s="34" customFormat="1" ht="15.75" customHeight="1">
      <c r="A5" s="275" t="s">
        <v>339</v>
      </c>
      <c r="B5" s="275" t="s">
        <v>499</v>
      </c>
      <c r="C5" s="275" t="s">
        <v>500</v>
      </c>
      <c r="D5" s="275" t="s">
        <v>501</v>
      </c>
      <c r="E5" s="275" t="s">
        <v>502</v>
      </c>
      <c r="F5" s="275" t="s">
        <v>503</v>
      </c>
      <c r="G5" s="275"/>
      <c r="H5" s="275" t="s">
        <v>504</v>
      </c>
      <c r="I5" s="275" t="s">
        <v>505</v>
      </c>
      <c r="J5" s="275" t="s">
        <v>506</v>
      </c>
    </row>
    <row r="6" spans="1:10" s="34" customFormat="1">
      <c r="A6" s="275"/>
      <c r="B6" s="275"/>
      <c r="C6" s="275"/>
      <c r="D6" s="275"/>
      <c r="E6" s="275"/>
      <c r="F6" s="38" t="s">
        <v>507</v>
      </c>
      <c r="G6" s="38" t="s">
        <v>508</v>
      </c>
      <c r="H6" s="275"/>
      <c r="I6" s="275"/>
      <c r="J6" s="275"/>
    </row>
    <row r="7" spans="1:10" s="34" customFormat="1">
      <c r="A7" s="38">
        <v>1</v>
      </c>
      <c r="B7" s="38">
        <v>2</v>
      </c>
      <c r="C7" s="38">
        <v>3</v>
      </c>
      <c r="D7" s="38"/>
      <c r="E7" s="38">
        <v>4</v>
      </c>
      <c r="F7" s="38">
        <v>5</v>
      </c>
      <c r="G7" s="38">
        <v>6</v>
      </c>
      <c r="H7" s="38">
        <v>7</v>
      </c>
      <c r="I7" s="38">
        <v>8</v>
      </c>
      <c r="J7" s="39">
        <v>9</v>
      </c>
    </row>
    <row r="8" spans="1:10" s="34" customFormat="1" ht="15.75" customHeight="1">
      <c r="A8" s="269" t="s">
        <v>509</v>
      </c>
      <c r="B8" s="269"/>
      <c r="C8" s="269"/>
      <c r="D8" s="269"/>
      <c r="E8" s="269"/>
      <c r="F8" s="269"/>
      <c r="G8" s="269"/>
      <c r="H8" s="269"/>
      <c r="I8" s="269"/>
      <c r="J8" s="269"/>
    </row>
    <row r="9" spans="1:10" s="34" customFormat="1" ht="31.5">
      <c r="A9" s="26" t="s">
        <v>510</v>
      </c>
      <c r="B9" s="40" t="s">
        <v>511</v>
      </c>
      <c r="C9" s="40" t="s">
        <v>512</v>
      </c>
      <c r="D9" s="41">
        <v>100.334</v>
      </c>
      <c r="E9" s="42">
        <v>99.722999999999999</v>
      </c>
      <c r="F9" s="42">
        <v>100.839</v>
      </c>
      <c r="G9" s="42">
        <v>99.376999999999995</v>
      </c>
      <c r="H9" s="43">
        <f>G9/F9*100</f>
        <v>98.55016412300796</v>
      </c>
      <c r="I9" s="43">
        <f>G9/E9*100</f>
        <v>99.653038917802306</v>
      </c>
      <c r="J9" s="43">
        <f>G9/D9*100</f>
        <v>99.046185739629635</v>
      </c>
    </row>
    <row r="10" spans="1:10" s="34" customFormat="1" ht="65.25" customHeight="1">
      <c r="A10" s="26" t="s">
        <v>513</v>
      </c>
      <c r="B10" s="44" t="s">
        <v>514</v>
      </c>
      <c r="C10" s="44" t="s">
        <v>515</v>
      </c>
      <c r="D10" s="43">
        <v>12.3</v>
      </c>
      <c r="E10" s="45">
        <v>12</v>
      </c>
      <c r="F10" s="45">
        <v>12.9</v>
      </c>
      <c r="G10" s="45">
        <v>10.4</v>
      </c>
      <c r="H10" s="43">
        <f t="shared" ref="H10:H24" si="0">G10/F10*100</f>
        <v>80.620155038759691</v>
      </c>
      <c r="I10" s="43">
        <f t="shared" ref="I10:I24" si="1">G10/E10*100</f>
        <v>86.666666666666671</v>
      </c>
      <c r="J10" s="43">
        <f t="shared" ref="J10:J23" si="2">G10/D10*100</f>
        <v>84.552845528455279</v>
      </c>
    </row>
    <row r="11" spans="1:10" ht="54" customHeight="1">
      <c r="A11" s="26" t="s">
        <v>516</v>
      </c>
      <c r="B11" s="44" t="s">
        <v>517</v>
      </c>
      <c r="C11" s="44" t="s">
        <v>518</v>
      </c>
      <c r="D11" s="43">
        <v>14</v>
      </c>
      <c r="E11" s="45">
        <v>14.4</v>
      </c>
      <c r="F11" s="45">
        <v>13.5</v>
      </c>
      <c r="G11" s="45">
        <v>13.8</v>
      </c>
      <c r="H11" s="43">
        <f t="shared" si="0"/>
        <v>102.22222222222224</v>
      </c>
      <c r="I11" s="43">
        <f t="shared" si="1"/>
        <v>95.833333333333343</v>
      </c>
      <c r="J11" s="43">
        <f t="shared" si="2"/>
        <v>98.571428571428584</v>
      </c>
    </row>
    <row r="12" spans="1:10" ht="31.5">
      <c r="A12" s="26" t="s">
        <v>519</v>
      </c>
      <c r="B12" s="40" t="s">
        <v>520</v>
      </c>
      <c r="C12" s="40" t="s">
        <v>521</v>
      </c>
      <c r="D12" s="41">
        <v>41.128</v>
      </c>
      <c r="E12" s="42">
        <v>40.454999999999998</v>
      </c>
      <c r="F12" s="42">
        <v>41.576999999999998</v>
      </c>
      <c r="G12" s="42">
        <v>39.44</v>
      </c>
      <c r="H12" s="43">
        <f t="shared" si="0"/>
        <v>94.860139019169253</v>
      </c>
      <c r="I12" s="43">
        <f t="shared" si="1"/>
        <v>97.491039426523301</v>
      </c>
      <c r="J12" s="43">
        <f t="shared" si="2"/>
        <v>95.895740128379686</v>
      </c>
    </row>
    <row r="13" spans="1:10" ht="31.5">
      <c r="A13" s="26" t="s">
        <v>522</v>
      </c>
      <c r="B13" s="40" t="s">
        <v>523</v>
      </c>
      <c r="C13" s="40" t="s">
        <v>524</v>
      </c>
      <c r="D13" s="43">
        <v>17728</v>
      </c>
      <c r="E13" s="45">
        <v>19057.599999999999</v>
      </c>
      <c r="F13" s="45">
        <v>20922.900000000001</v>
      </c>
      <c r="G13" s="45">
        <v>20915.3</v>
      </c>
      <c r="H13" s="43">
        <f t="shared" si="0"/>
        <v>99.963676163438137</v>
      </c>
      <c r="I13" s="43">
        <f t="shared" si="1"/>
        <v>109.74781714381665</v>
      </c>
      <c r="J13" s="43">
        <f t="shared" si="2"/>
        <v>117.97890342960289</v>
      </c>
    </row>
    <row r="14" spans="1:10" ht="78.75">
      <c r="A14" s="26" t="s">
        <v>525</v>
      </c>
      <c r="B14" s="16" t="s">
        <v>526</v>
      </c>
      <c r="C14" s="40" t="s">
        <v>524</v>
      </c>
      <c r="D14" s="43">
        <v>18827</v>
      </c>
      <c r="E14" s="45">
        <v>20300</v>
      </c>
      <c r="F14" s="45">
        <v>22114</v>
      </c>
      <c r="G14" s="45">
        <v>22106</v>
      </c>
      <c r="H14" s="43">
        <f t="shared" si="0"/>
        <v>99.963823822013211</v>
      </c>
      <c r="I14" s="43">
        <f t="shared" si="1"/>
        <v>108.89655172413792</v>
      </c>
      <c r="J14" s="43">
        <f t="shared" si="2"/>
        <v>117.41647633717534</v>
      </c>
    </row>
    <row r="15" spans="1:10" ht="31.5">
      <c r="A15" s="46" t="s">
        <v>527</v>
      </c>
      <c r="B15" s="40" t="s">
        <v>528</v>
      </c>
      <c r="C15" s="40" t="s">
        <v>529</v>
      </c>
      <c r="D15" s="43">
        <v>110.4</v>
      </c>
      <c r="E15" s="45">
        <v>100.8</v>
      </c>
      <c r="F15" s="45">
        <v>102.2</v>
      </c>
      <c r="G15" s="45">
        <v>101.8</v>
      </c>
      <c r="H15" s="43">
        <f t="shared" si="0"/>
        <v>99.60861056751466</v>
      </c>
      <c r="I15" s="43">
        <f t="shared" si="1"/>
        <v>100.99206349206349</v>
      </c>
      <c r="J15" s="43">
        <f t="shared" si="2"/>
        <v>92.21014492753622</v>
      </c>
    </row>
    <row r="16" spans="1:10" ht="31.5">
      <c r="A16" s="270" t="s">
        <v>530</v>
      </c>
      <c r="B16" s="40" t="s">
        <v>531</v>
      </c>
      <c r="C16" s="40"/>
      <c r="D16" s="47">
        <v>13623</v>
      </c>
      <c r="E16" s="47">
        <v>17524</v>
      </c>
      <c r="F16" s="47">
        <v>15619</v>
      </c>
      <c r="G16" s="47">
        <v>17682</v>
      </c>
      <c r="H16" s="43">
        <f t="shared" si="0"/>
        <v>113.20827197643895</v>
      </c>
      <c r="I16" s="43">
        <f t="shared" si="1"/>
        <v>100.90162063455833</v>
      </c>
      <c r="J16" s="43">
        <f t="shared" si="2"/>
        <v>129.7951992953094</v>
      </c>
    </row>
    <row r="17" spans="1:10">
      <c r="A17" s="270"/>
      <c r="B17" s="40" t="s">
        <v>532</v>
      </c>
      <c r="C17" s="40" t="s">
        <v>524</v>
      </c>
      <c r="D17" s="47">
        <v>23820</v>
      </c>
      <c r="E17" s="48">
        <v>25696</v>
      </c>
      <c r="F17" s="48">
        <v>35497</v>
      </c>
      <c r="G17" s="48">
        <v>26300</v>
      </c>
      <c r="H17" s="43">
        <f t="shared" si="0"/>
        <v>74.090768233935265</v>
      </c>
      <c r="I17" s="43">
        <f t="shared" si="1"/>
        <v>102.35056039850561</v>
      </c>
      <c r="J17" s="43">
        <f t="shared" si="2"/>
        <v>110.41141897565072</v>
      </c>
    </row>
    <row r="18" spans="1:10" ht="31.5">
      <c r="A18" s="270"/>
      <c r="B18" s="40" t="s">
        <v>533</v>
      </c>
      <c r="C18" s="40" t="s">
        <v>524</v>
      </c>
      <c r="D18" s="47">
        <v>12590</v>
      </c>
      <c r="E18" s="48">
        <v>16269</v>
      </c>
      <c r="F18" s="48">
        <v>20695</v>
      </c>
      <c r="G18" s="48">
        <v>14750</v>
      </c>
      <c r="H18" s="43">
        <f t="shared" si="0"/>
        <v>71.273254409277612</v>
      </c>
      <c r="I18" s="43">
        <f t="shared" si="1"/>
        <v>90.66322453746389</v>
      </c>
      <c r="J18" s="43">
        <f t="shared" si="2"/>
        <v>117.15647339158062</v>
      </c>
    </row>
    <row r="19" spans="1:10" ht="31.5">
      <c r="A19" s="270"/>
      <c r="B19" s="40" t="s">
        <v>534</v>
      </c>
      <c r="C19" s="40" t="s">
        <v>524</v>
      </c>
      <c r="D19" s="49">
        <v>8620</v>
      </c>
      <c r="E19" s="48">
        <v>10218</v>
      </c>
      <c r="F19" s="48">
        <v>14715</v>
      </c>
      <c r="G19" s="48">
        <v>10058</v>
      </c>
      <c r="H19" s="43">
        <f t="shared" si="0"/>
        <v>68.352021746517153</v>
      </c>
      <c r="I19" s="43">
        <f t="shared" si="1"/>
        <v>98.434135838715989</v>
      </c>
      <c r="J19" s="43">
        <f t="shared" si="2"/>
        <v>116.68213457076565</v>
      </c>
    </row>
    <row r="20" spans="1:10" ht="47.25">
      <c r="A20" s="270"/>
      <c r="B20" s="40" t="s">
        <v>535</v>
      </c>
      <c r="C20" s="40" t="s">
        <v>524</v>
      </c>
      <c r="D20" s="47">
        <v>15488</v>
      </c>
      <c r="E20" s="48">
        <v>19187</v>
      </c>
      <c r="F20" s="48">
        <v>21500</v>
      </c>
      <c r="G20" s="48">
        <v>22162</v>
      </c>
      <c r="H20" s="43">
        <f t="shared" si="0"/>
        <v>103.07906976744185</v>
      </c>
      <c r="I20" s="43">
        <f t="shared" si="1"/>
        <v>115.50529004013134</v>
      </c>
      <c r="J20" s="43">
        <f t="shared" si="2"/>
        <v>143.09142561983469</v>
      </c>
    </row>
    <row r="21" spans="1:10" ht="31.5">
      <c r="A21" s="270"/>
      <c r="B21" s="40" t="s">
        <v>536</v>
      </c>
      <c r="C21" s="40" t="s">
        <v>524</v>
      </c>
      <c r="D21" s="47">
        <v>21199</v>
      </c>
      <c r="E21" s="48">
        <v>24454</v>
      </c>
      <c r="F21" s="48">
        <v>26490</v>
      </c>
      <c r="G21" s="48">
        <v>26925</v>
      </c>
      <c r="H21" s="43">
        <f t="shared" si="0"/>
        <v>101.64212910532275</v>
      </c>
      <c r="I21" s="43">
        <f t="shared" si="1"/>
        <v>110.10468634988142</v>
      </c>
      <c r="J21" s="43">
        <f t="shared" si="2"/>
        <v>127.01070805226662</v>
      </c>
    </row>
    <row r="22" spans="1:10">
      <c r="A22" s="270"/>
      <c r="B22" s="40" t="s">
        <v>537</v>
      </c>
      <c r="C22" s="40" t="s">
        <v>524</v>
      </c>
      <c r="D22" s="47">
        <v>11268</v>
      </c>
      <c r="E22" s="48">
        <v>13742</v>
      </c>
      <c r="F22" s="48">
        <v>17626</v>
      </c>
      <c r="G22" s="48">
        <v>16707</v>
      </c>
      <c r="H22" s="43">
        <f t="shared" si="0"/>
        <v>94.786111426302057</v>
      </c>
      <c r="I22" s="43">
        <f t="shared" si="1"/>
        <v>121.57618978314655</v>
      </c>
      <c r="J22" s="43">
        <f t="shared" si="2"/>
        <v>148.26943556975505</v>
      </c>
    </row>
    <row r="23" spans="1:10" ht="78.75">
      <c r="A23" s="26" t="s">
        <v>538</v>
      </c>
      <c r="B23" s="40" t="s">
        <v>539</v>
      </c>
      <c r="C23" s="40" t="s">
        <v>529</v>
      </c>
      <c r="D23" s="50">
        <v>79.400000000000006</v>
      </c>
      <c r="E23" s="51">
        <v>74.7</v>
      </c>
      <c r="F23" s="51">
        <v>74.900000000000006</v>
      </c>
      <c r="G23" s="51">
        <v>75</v>
      </c>
      <c r="H23" s="43">
        <f t="shared" si="0"/>
        <v>100.13351134846462</v>
      </c>
      <c r="I23" s="43">
        <f t="shared" si="1"/>
        <v>100.40160642570282</v>
      </c>
      <c r="J23" s="43">
        <f t="shared" si="2"/>
        <v>94.458438287153641</v>
      </c>
    </row>
    <row r="24" spans="1:10" ht="63">
      <c r="A24" s="26" t="s">
        <v>540</v>
      </c>
      <c r="B24" s="40" t="s">
        <v>541</v>
      </c>
      <c r="C24" s="40" t="s">
        <v>529</v>
      </c>
      <c r="D24" s="43">
        <v>1.1000000000000001</v>
      </c>
      <c r="E24" s="52">
        <v>1.2</v>
      </c>
      <c r="F24" s="45">
        <v>1</v>
      </c>
      <c r="G24" s="45">
        <v>1.4</v>
      </c>
      <c r="H24" s="43">
        <f t="shared" si="0"/>
        <v>140</v>
      </c>
      <c r="I24" s="43">
        <f t="shared" si="1"/>
        <v>116.66666666666667</v>
      </c>
      <c r="J24" s="43">
        <f>G24/D24*100</f>
        <v>127.27272727272725</v>
      </c>
    </row>
    <row r="25" spans="1:10" ht="15.75" customHeight="1">
      <c r="A25" s="269" t="s">
        <v>542</v>
      </c>
      <c r="B25" s="269"/>
      <c r="C25" s="269"/>
      <c r="D25" s="269"/>
      <c r="E25" s="269"/>
      <c r="F25" s="269"/>
      <c r="G25" s="269"/>
      <c r="H25" s="269"/>
      <c r="I25" s="269"/>
      <c r="J25" s="269"/>
    </row>
    <row r="26" spans="1:10" ht="15.75" customHeight="1">
      <c r="A26" s="269" t="s">
        <v>543</v>
      </c>
      <c r="B26" s="269"/>
      <c r="C26" s="269"/>
      <c r="D26" s="269"/>
      <c r="E26" s="269"/>
      <c r="F26" s="276"/>
      <c r="G26" s="269"/>
      <c r="H26" s="269"/>
      <c r="I26" s="269"/>
      <c r="J26" s="269"/>
    </row>
    <row r="27" spans="1:10" ht="31.5">
      <c r="A27" s="26" t="s">
        <v>544</v>
      </c>
      <c r="B27" s="40" t="s">
        <v>545</v>
      </c>
      <c r="C27" s="40" t="s">
        <v>529</v>
      </c>
      <c r="D27" s="43">
        <v>62</v>
      </c>
      <c r="E27" s="53">
        <v>64.599999999999994</v>
      </c>
      <c r="F27" s="54">
        <v>72.8</v>
      </c>
      <c r="G27" s="54">
        <v>74.900000000000006</v>
      </c>
      <c r="H27" s="43">
        <f t="shared" ref="H27:H37" si="3">G27/F27*100</f>
        <v>102.8846153846154</v>
      </c>
      <c r="I27" s="43">
        <f t="shared" ref="I27:I37" si="4">G27/E27*100</f>
        <v>115.94427244582046</v>
      </c>
      <c r="J27" s="43">
        <f t="shared" ref="J27:J36" si="5">G27/D27*100</f>
        <v>120.80645161290325</v>
      </c>
    </row>
    <row r="28" spans="1:10" ht="47.25">
      <c r="A28" s="26" t="s">
        <v>546</v>
      </c>
      <c r="B28" s="40" t="s">
        <v>547</v>
      </c>
      <c r="C28" s="40" t="s">
        <v>548</v>
      </c>
      <c r="D28" s="47">
        <v>106</v>
      </c>
      <c r="E28" s="55">
        <v>44</v>
      </c>
      <c r="F28" s="54">
        <v>115</v>
      </c>
      <c r="G28" s="54">
        <v>42</v>
      </c>
      <c r="H28" s="43">
        <f t="shared" si="3"/>
        <v>36.521739130434781</v>
      </c>
      <c r="I28" s="43">
        <f t="shared" si="4"/>
        <v>95.454545454545453</v>
      </c>
      <c r="J28" s="43">
        <f t="shared" si="5"/>
        <v>39.622641509433961</v>
      </c>
    </row>
    <row r="29" spans="1:10" ht="63">
      <c r="A29" s="26" t="s">
        <v>549</v>
      </c>
      <c r="B29" s="40" t="s">
        <v>550</v>
      </c>
      <c r="C29" s="40" t="s">
        <v>551</v>
      </c>
      <c r="D29" s="47">
        <v>1586</v>
      </c>
      <c r="E29" s="55">
        <v>1582</v>
      </c>
      <c r="F29" s="54">
        <v>770</v>
      </c>
      <c r="G29" s="54">
        <v>1041</v>
      </c>
      <c r="H29" s="43">
        <f t="shared" si="3"/>
        <v>135.19480519480521</v>
      </c>
      <c r="I29" s="43">
        <f t="shared" si="4"/>
        <v>65.802781289506953</v>
      </c>
      <c r="J29" s="43">
        <f t="shared" si="5"/>
        <v>65.63682219419924</v>
      </c>
    </row>
    <row r="30" spans="1:10" ht="31.5">
      <c r="A30" s="26" t="s">
        <v>552</v>
      </c>
      <c r="B30" s="40" t="s">
        <v>553</v>
      </c>
      <c r="C30" s="40" t="s">
        <v>554</v>
      </c>
      <c r="D30" s="56" t="s">
        <v>555</v>
      </c>
      <c r="E30" s="57" t="s">
        <v>555</v>
      </c>
      <c r="F30" s="58" t="s">
        <v>556</v>
      </c>
      <c r="G30" s="58" t="s">
        <v>557</v>
      </c>
      <c r="H30" s="43" t="e">
        <f t="shared" si="3"/>
        <v>#VALUE!</v>
      </c>
      <c r="I30" s="43" t="e">
        <f t="shared" si="4"/>
        <v>#VALUE!</v>
      </c>
      <c r="J30" s="43" t="e">
        <f t="shared" si="5"/>
        <v>#VALUE!</v>
      </c>
    </row>
    <row r="31" spans="1:10" ht="31.5">
      <c r="A31" s="26" t="s">
        <v>558</v>
      </c>
      <c r="B31" s="40" t="s">
        <v>559</v>
      </c>
      <c r="C31" s="40" t="s">
        <v>554</v>
      </c>
      <c r="D31" s="56" t="s">
        <v>555</v>
      </c>
      <c r="E31" s="57" t="s">
        <v>555</v>
      </c>
      <c r="F31" s="59" t="s">
        <v>560</v>
      </c>
      <c r="G31" s="59" t="s">
        <v>557</v>
      </c>
      <c r="H31" s="43" t="e">
        <f t="shared" si="3"/>
        <v>#VALUE!</v>
      </c>
      <c r="I31" s="43" t="e">
        <f t="shared" si="4"/>
        <v>#VALUE!</v>
      </c>
      <c r="J31" s="43" t="e">
        <f t="shared" si="5"/>
        <v>#VALUE!</v>
      </c>
    </row>
    <row r="32" spans="1:10" ht="31.5">
      <c r="A32" s="26" t="s">
        <v>561</v>
      </c>
      <c r="B32" s="40" t="s">
        <v>562</v>
      </c>
      <c r="C32" s="40" t="s">
        <v>554</v>
      </c>
      <c r="D32" s="60" t="s">
        <v>555</v>
      </c>
      <c r="E32" s="55">
        <v>3</v>
      </c>
      <c r="F32" s="54">
        <v>3</v>
      </c>
      <c r="G32" s="54">
        <v>0</v>
      </c>
      <c r="H32" s="43">
        <f t="shared" si="3"/>
        <v>0</v>
      </c>
      <c r="I32" s="43">
        <f t="shared" si="4"/>
        <v>0</v>
      </c>
      <c r="J32" s="43" t="e">
        <f t="shared" si="5"/>
        <v>#VALUE!</v>
      </c>
    </row>
    <row r="33" spans="1:10" ht="31.5">
      <c r="A33" s="26" t="s">
        <v>563</v>
      </c>
      <c r="B33" s="40" t="s">
        <v>564</v>
      </c>
      <c r="C33" s="40" t="s">
        <v>554</v>
      </c>
      <c r="D33" s="56" t="s">
        <v>555</v>
      </c>
      <c r="E33" s="57" t="s">
        <v>555</v>
      </c>
      <c r="F33" s="58" t="s">
        <v>555</v>
      </c>
      <c r="G33" s="58">
        <v>0</v>
      </c>
      <c r="H33" s="43" t="e">
        <f t="shared" si="3"/>
        <v>#VALUE!</v>
      </c>
      <c r="I33" s="43" t="e">
        <f t="shared" si="4"/>
        <v>#VALUE!</v>
      </c>
      <c r="J33" s="43" t="e">
        <f t="shared" si="5"/>
        <v>#VALUE!</v>
      </c>
    </row>
    <row r="34" spans="1:10" ht="47.25">
      <c r="A34" s="26" t="s">
        <v>565</v>
      </c>
      <c r="B34" s="40" t="s">
        <v>566</v>
      </c>
      <c r="C34" s="40" t="s">
        <v>554</v>
      </c>
      <c r="D34" s="60" t="s">
        <v>555</v>
      </c>
      <c r="E34" s="55">
        <v>8</v>
      </c>
      <c r="F34" s="54">
        <v>2</v>
      </c>
      <c r="G34" s="54">
        <v>6</v>
      </c>
      <c r="H34" s="43">
        <f t="shared" si="3"/>
        <v>300</v>
      </c>
      <c r="I34" s="43">
        <f t="shared" si="4"/>
        <v>75</v>
      </c>
      <c r="J34" s="43" t="e">
        <f t="shared" si="5"/>
        <v>#VALUE!</v>
      </c>
    </row>
    <row r="35" spans="1:10" ht="31.5">
      <c r="A35" s="26" t="s">
        <v>567</v>
      </c>
      <c r="B35" s="40" t="s">
        <v>568</v>
      </c>
      <c r="C35" s="40" t="s">
        <v>529</v>
      </c>
      <c r="D35" s="43">
        <v>85.5</v>
      </c>
      <c r="E35" s="53">
        <v>84.4</v>
      </c>
      <c r="F35" s="54">
        <v>85.6</v>
      </c>
      <c r="G35" s="54">
        <v>83.7</v>
      </c>
      <c r="H35" s="43">
        <f t="shared" si="3"/>
        <v>97.780373831775719</v>
      </c>
      <c r="I35" s="43">
        <f t="shared" si="4"/>
        <v>99.170616113744074</v>
      </c>
      <c r="J35" s="43">
        <f t="shared" si="5"/>
        <v>97.894736842105274</v>
      </c>
    </row>
    <row r="36" spans="1:10" ht="32.25" thickBot="1">
      <c r="A36" s="26" t="s">
        <v>569</v>
      </c>
      <c r="B36" s="40" t="s">
        <v>570</v>
      </c>
      <c r="C36" s="40" t="s">
        <v>571</v>
      </c>
      <c r="D36" s="43">
        <v>14.8</v>
      </c>
      <c r="E36" s="61">
        <v>15.3</v>
      </c>
      <c r="F36" s="61">
        <v>15</v>
      </c>
      <c r="G36" s="61">
        <v>15.2</v>
      </c>
      <c r="H36" s="43">
        <f t="shared" si="3"/>
        <v>101.33333333333331</v>
      </c>
      <c r="I36" s="43">
        <f t="shared" si="4"/>
        <v>99.346405228758158</v>
      </c>
      <c r="J36" s="43">
        <f t="shared" si="5"/>
        <v>102.70270270270269</v>
      </c>
    </row>
    <row r="37" spans="1:10" ht="32.25" thickBot="1">
      <c r="A37" s="62" t="s">
        <v>572</v>
      </c>
      <c r="B37" s="63" t="s">
        <v>573</v>
      </c>
      <c r="C37" s="64" t="s">
        <v>529</v>
      </c>
      <c r="D37" s="43">
        <v>33</v>
      </c>
      <c r="E37" s="52">
        <v>34</v>
      </c>
      <c r="F37" s="65">
        <v>35.5</v>
      </c>
      <c r="G37" s="65">
        <v>34.200000000000003</v>
      </c>
      <c r="H37" s="43">
        <f t="shared" si="3"/>
        <v>96.338028169014095</v>
      </c>
      <c r="I37" s="43">
        <f t="shared" si="4"/>
        <v>100.58823529411765</v>
      </c>
      <c r="J37" s="43">
        <f>G37/D37*100</f>
        <v>103.63636363636364</v>
      </c>
    </row>
    <row r="38" spans="1:10" ht="15.75" customHeight="1">
      <c r="A38" s="269" t="s">
        <v>574</v>
      </c>
      <c r="B38" s="269"/>
      <c r="C38" s="269"/>
      <c r="D38" s="269"/>
      <c r="E38" s="269"/>
      <c r="F38" s="269"/>
      <c r="G38" s="269"/>
      <c r="H38" s="269"/>
      <c r="I38" s="269"/>
      <c r="J38" s="269"/>
    </row>
    <row r="39" spans="1:10">
      <c r="A39" s="270" t="s">
        <v>575</v>
      </c>
      <c r="B39" s="40" t="s">
        <v>576</v>
      </c>
      <c r="C39" s="40"/>
      <c r="D39" s="66"/>
      <c r="E39" s="66"/>
      <c r="F39" s="67"/>
      <c r="G39" s="67"/>
      <c r="H39" s="67"/>
      <c r="I39" s="39"/>
      <c r="J39" s="68"/>
    </row>
    <row r="40" spans="1:10" ht="31.5">
      <c r="A40" s="270"/>
      <c r="B40" s="40" t="s">
        <v>577</v>
      </c>
      <c r="C40" s="40" t="s">
        <v>578</v>
      </c>
      <c r="D40" s="66"/>
      <c r="E40" s="66">
        <v>2</v>
      </c>
      <c r="F40" s="67"/>
      <c r="G40" s="67"/>
      <c r="H40" s="43" t="e">
        <f t="shared" ref="H40:H42" si="6">G40/F40*100</f>
        <v>#DIV/0!</v>
      </c>
      <c r="I40" s="43">
        <f t="shared" ref="I40:I42" si="7">G40/E40*100</f>
        <v>0</v>
      </c>
      <c r="J40" s="43" t="e">
        <f t="shared" ref="J40:J48" si="8">G40/D40*100</f>
        <v>#DIV/0!</v>
      </c>
    </row>
    <row r="41" spans="1:10">
      <c r="A41" s="270"/>
      <c r="B41" s="40" t="s">
        <v>579</v>
      </c>
      <c r="C41" s="40" t="s">
        <v>578</v>
      </c>
      <c r="D41" s="66"/>
      <c r="E41" s="66"/>
      <c r="F41" s="67"/>
      <c r="G41" s="67"/>
      <c r="H41" s="43" t="e">
        <f t="shared" si="6"/>
        <v>#DIV/0!</v>
      </c>
      <c r="I41" s="43" t="e">
        <f t="shared" si="7"/>
        <v>#DIV/0!</v>
      </c>
      <c r="J41" s="43" t="e">
        <f t="shared" si="8"/>
        <v>#DIV/0!</v>
      </c>
    </row>
    <row r="42" spans="1:10" ht="47.25">
      <c r="A42" s="26" t="s">
        <v>580</v>
      </c>
      <c r="B42" s="40" t="s">
        <v>581</v>
      </c>
      <c r="C42" s="40" t="s">
        <v>578</v>
      </c>
      <c r="D42" s="66" t="s">
        <v>555</v>
      </c>
      <c r="E42" s="66">
        <v>1</v>
      </c>
      <c r="F42" s="66">
        <v>1</v>
      </c>
      <c r="G42" s="67"/>
      <c r="H42" s="43">
        <f t="shared" si="6"/>
        <v>0</v>
      </c>
      <c r="I42" s="43">
        <f t="shared" si="7"/>
        <v>0</v>
      </c>
      <c r="J42" s="43" t="e">
        <f t="shared" si="8"/>
        <v>#VALUE!</v>
      </c>
    </row>
    <row r="43" spans="1:10">
      <c r="A43" s="270" t="s">
        <v>582</v>
      </c>
      <c r="B43" s="40" t="s">
        <v>583</v>
      </c>
      <c r="C43" s="40"/>
      <c r="D43" s="69"/>
      <c r="E43" s="66"/>
      <c r="F43" s="67"/>
      <c r="G43" s="67"/>
      <c r="H43" s="67"/>
      <c r="I43" s="39"/>
      <c r="J43" s="43" t="e">
        <f t="shared" si="8"/>
        <v>#DIV/0!</v>
      </c>
    </row>
    <row r="44" spans="1:10" ht="31.5">
      <c r="A44" s="270"/>
      <c r="B44" s="40" t="s">
        <v>584</v>
      </c>
      <c r="C44" s="40" t="s">
        <v>585</v>
      </c>
      <c r="D44" s="43">
        <v>69.599999999999994</v>
      </c>
      <c r="E44" s="70">
        <v>70.3</v>
      </c>
      <c r="F44" s="70">
        <v>69.3</v>
      </c>
      <c r="G44" s="70">
        <v>58.3</v>
      </c>
      <c r="H44" s="43">
        <f t="shared" ref="H44:H48" si="9">G44/F44*100</f>
        <v>84.126984126984127</v>
      </c>
      <c r="I44" s="43">
        <f t="shared" ref="I44:I48" si="10">G44/E44*100</f>
        <v>82.930298719772395</v>
      </c>
      <c r="J44" s="43">
        <f t="shared" si="8"/>
        <v>83.764367816091962</v>
      </c>
    </row>
    <row r="45" spans="1:10" ht="47.25">
      <c r="A45" s="270"/>
      <c r="B45" s="40" t="s">
        <v>586</v>
      </c>
      <c r="C45" s="40" t="s">
        <v>587</v>
      </c>
      <c r="D45" s="43">
        <v>278.89999999999998</v>
      </c>
      <c r="E45" s="70">
        <v>274.3</v>
      </c>
      <c r="F45" s="70">
        <v>277.8</v>
      </c>
      <c r="G45" s="70">
        <v>299.60000000000002</v>
      </c>
      <c r="H45" s="43">
        <f t="shared" si="9"/>
        <v>107.84737221022318</v>
      </c>
      <c r="I45" s="43">
        <f t="shared" si="10"/>
        <v>109.22347794385709</v>
      </c>
      <c r="J45" s="43">
        <f t="shared" si="8"/>
        <v>107.422015059161</v>
      </c>
    </row>
    <row r="46" spans="1:10" ht="31.5">
      <c r="A46" s="270"/>
      <c r="B46" s="40" t="s">
        <v>588</v>
      </c>
      <c r="C46" s="40" t="s">
        <v>589</v>
      </c>
      <c r="D46" s="43">
        <v>16.7</v>
      </c>
      <c r="E46" s="70">
        <v>15</v>
      </c>
      <c r="F46" s="70">
        <v>17.100000000000001</v>
      </c>
      <c r="G46" s="70">
        <v>15</v>
      </c>
      <c r="H46" s="43">
        <f t="shared" si="9"/>
        <v>87.719298245614027</v>
      </c>
      <c r="I46" s="43">
        <f t="shared" si="10"/>
        <v>100</v>
      </c>
      <c r="J46" s="43">
        <f t="shared" si="8"/>
        <v>89.820359281437135</v>
      </c>
    </row>
    <row r="47" spans="1:10" ht="31.5">
      <c r="A47" s="270"/>
      <c r="B47" s="40" t="s">
        <v>590</v>
      </c>
      <c r="C47" s="40" t="s">
        <v>589</v>
      </c>
      <c r="D47" s="43">
        <v>68.599999999999994</v>
      </c>
      <c r="E47" s="70">
        <v>63.3</v>
      </c>
      <c r="F47" s="70">
        <v>69</v>
      </c>
      <c r="G47" s="70">
        <v>66</v>
      </c>
      <c r="H47" s="43">
        <f t="shared" si="9"/>
        <v>95.652173913043484</v>
      </c>
      <c r="I47" s="43">
        <f t="shared" si="10"/>
        <v>104.2654028436019</v>
      </c>
      <c r="J47" s="43">
        <f t="shared" si="8"/>
        <v>96.209912536443156</v>
      </c>
    </row>
    <row r="48" spans="1:10" ht="31.5">
      <c r="A48" s="26" t="s">
        <v>591</v>
      </c>
      <c r="B48" s="40" t="s">
        <v>592</v>
      </c>
      <c r="C48" s="40" t="s">
        <v>593</v>
      </c>
      <c r="D48" s="43">
        <v>20</v>
      </c>
      <c r="E48" s="70">
        <v>20</v>
      </c>
      <c r="F48" s="70">
        <v>20</v>
      </c>
      <c r="G48" s="70">
        <v>20</v>
      </c>
      <c r="H48" s="43">
        <f t="shared" si="9"/>
        <v>100</v>
      </c>
      <c r="I48" s="43">
        <f t="shared" si="10"/>
        <v>100</v>
      </c>
      <c r="J48" s="43">
        <f t="shared" si="8"/>
        <v>100</v>
      </c>
    </row>
    <row r="49" spans="1:10" ht="15.75" customHeight="1">
      <c r="A49" s="269" t="s">
        <v>594</v>
      </c>
      <c r="B49" s="269"/>
      <c r="C49" s="269"/>
      <c r="D49" s="269"/>
      <c r="E49" s="269"/>
      <c r="F49" s="269"/>
      <c r="G49" s="269"/>
      <c r="H49" s="269"/>
      <c r="I49" s="269"/>
      <c r="J49" s="269"/>
    </row>
    <row r="50" spans="1:10" ht="31.5">
      <c r="A50" s="26" t="s">
        <v>595</v>
      </c>
      <c r="B50" s="40" t="s">
        <v>596</v>
      </c>
      <c r="C50" s="40" t="s">
        <v>578</v>
      </c>
      <c r="D50" s="47">
        <v>84</v>
      </c>
      <c r="E50" s="71">
        <v>84</v>
      </c>
      <c r="F50" s="71">
        <v>84</v>
      </c>
      <c r="G50" s="71">
        <v>84</v>
      </c>
      <c r="H50" s="43">
        <f t="shared" ref="H50:H51" si="11">G50/F50*100</f>
        <v>100</v>
      </c>
      <c r="I50" s="43">
        <f t="shared" ref="I50:I51" si="12">G50/E50*100</f>
        <v>100</v>
      </c>
      <c r="J50" s="43">
        <f t="shared" ref="J50:J51" si="13">G50/D50*100</f>
        <v>100</v>
      </c>
    </row>
    <row r="51" spans="1:10" ht="47.25">
      <c r="A51" s="26" t="s">
        <v>597</v>
      </c>
      <c r="B51" s="40" t="s">
        <v>598</v>
      </c>
      <c r="C51" s="40" t="s">
        <v>529</v>
      </c>
      <c r="D51" s="43">
        <v>14.7</v>
      </c>
      <c r="E51" s="51">
        <v>14.7</v>
      </c>
      <c r="F51" s="51">
        <v>14.75</v>
      </c>
      <c r="G51" s="51">
        <v>14.2</v>
      </c>
      <c r="H51" s="43">
        <f t="shared" si="11"/>
        <v>96.271186440677951</v>
      </c>
      <c r="I51" s="43">
        <f t="shared" si="12"/>
        <v>96.598639455782305</v>
      </c>
      <c r="J51" s="43">
        <f t="shared" si="13"/>
        <v>96.598639455782305</v>
      </c>
    </row>
    <row r="52" spans="1:10" ht="15.75" customHeight="1">
      <c r="A52" s="269" t="s">
        <v>599</v>
      </c>
      <c r="B52" s="269"/>
      <c r="C52" s="269"/>
      <c r="D52" s="269"/>
      <c r="E52" s="269"/>
      <c r="F52" s="269"/>
      <c r="G52" s="269"/>
      <c r="H52" s="269"/>
      <c r="I52" s="269"/>
      <c r="J52" s="269"/>
    </row>
    <row r="53" spans="1:10" ht="31.5">
      <c r="A53" s="270" t="s">
        <v>600</v>
      </c>
      <c r="B53" s="40" t="s">
        <v>601</v>
      </c>
      <c r="C53" s="40"/>
      <c r="D53" s="67"/>
      <c r="E53" s="67"/>
      <c r="F53" s="67"/>
      <c r="G53" s="67"/>
      <c r="H53" s="67"/>
      <c r="I53" s="39"/>
      <c r="J53" s="68"/>
    </row>
    <row r="54" spans="1:10" ht="47.25">
      <c r="A54" s="270"/>
      <c r="B54" s="40" t="s">
        <v>602</v>
      </c>
      <c r="C54" s="40" t="s">
        <v>603</v>
      </c>
      <c r="D54" s="72">
        <v>36.6</v>
      </c>
      <c r="E54" s="72">
        <v>59.1</v>
      </c>
      <c r="F54" s="72">
        <v>36.6</v>
      </c>
      <c r="G54" s="72">
        <v>37</v>
      </c>
      <c r="H54" s="43">
        <f t="shared" ref="H54:H93" si="14">G54/F54*100</f>
        <v>101.09289617486338</v>
      </c>
      <c r="I54" s="43">
        <f t="shared" ref="I54:I93" si="15">G54/E54*100</f>
        <v>62.605752961082906</v>
      </c>
      <c r="J54" s="43">
        <f t="shared" ref="J54:J67" si="16">G54/D54*100</f>
        <v>101.09289617486338</v>
      </c>
    </row>
    <row r="55" spans="1:10" ht="47.25">
      <c r="A55" s="270"/>
      <c r="B55" s="40" t="s">
        <v>604</v>
      </c>
      <c r="C55" s="40" t="s">
        <v>605</v>
      </c>
      <c r="D55" s="72">
        <v>21.2</v>
      </c>
      <c r="E55" s="72">
        <v>36.299999999999997</v>
      </c>
      <c r="F55" s="72">
        <v>21.2</v>
      </c>
      <c r="G55" s="72">
        <v>34.700000000000003</v>
      </c>
      <c r="H55" s="43">
        <f t="shared" si="14"/>
        <v>163.6792452830189</v>
      </c>
      <c r="I55" s="43">
        <f t="shared" si="15"/>
        <v>95.592286501377416</v>
      </c>
      <c r="J55" s="43">
        <f t="shared" si="16"/>
        <v>163.6792452830189</v>
      </c>
    </row>
    <row r="56" spans="1:10" ht="47.25">
      <c r="A56" s="270"/>
      <c r="B56" s="40" t="s">
        <v>606</v>
      </c>
      <c r="C56" s="40" t="s">
        <v>603</v>
      </c>
      <c r="D56" s="72">
        <v>69.5</v>
      </c>
      <c r="E56" s="72">
        <v>37.200000000000003</v>
      </c>
      <c r="F56" s="72">
        <v>70.099999999999994</v>
      </c>
      <c r="G56" s="72">
        <v>77.900000000000006</v>
      </c>
      <c r="H56" s="43">
        <f t="shared" si="14"/>
        <v>111.12696148359488</v>
      </c>
      <c r="I56" s="43">
        <f t="shared" si="15"/>
        <v>209.40860215053766</v>
      </c>
      <c r="J56" s="43">
        <f t="shared" si="16"/>
        <v>112.08633093525179</v>
      </c>
    </row>
    <row r="57" spans="1:10" ht="63">
      <c r="A57" s="26" t="s">
        <v>607</v>
      </c>
      <c r="B57" s="40" t="s">
        <v>608</v>
      </c>
      <c r="C57" s="40" t="s">
        <v>529</v>
      </c>
      <c r="D57" s="72">
        <v>32.700000000000003</v>
      </c>
      <c r="E57" s="72">
        <v>36.299999999999997</v>
      </c>
      <c r="F57" s="72">
        <v>35.5</v>
      </c>
      <c r="G57" s="72">
        <v>40</v>
      </c>
      <c r="H57" s="43">
        <f t="shared" si="14"/>
        <v>112.67605633802818</v>
      </c>
      <c r="I57" s="43">
        <f t="shared" si="15"/>
        <v>110.19283746556474</v>
      </c>
      <c r="J57" s="43">
        <f t="shared" si="16"/>
        <v>122.32415902140671</v>
      </c>
    </row>
    <row r="58" spans="1:10" ht="15.75" customHeight="1">
      <c r="A58" s="269" t="s">
        <v>609</v>
      </c>
      <c r="B58" s="269"/>
      <c r="C58" s="269"/>
      <c r="D58" s="269"/>
      <c r="E58" s="269"/>
      <c r="F58" s="269"/>
      <c r="G58" s="269"/>
      <c r="H58" s="269"/>
      <c r="I58" s="269"/>
      <c r="J58" s="269"/>
    </row>
    <row r="59" spans="1:10" ht="31.5">
      <c r="A59" s="26" t="s">
        <v>610</v>
      </c>
      <c r="B59" s="40" t="s">
        <v>611</v>
      </c>
      <c r="C59" s="40" t="s">
        <v>612</v>
      </c>
      <c r="D59" s="73">
        <v>536081</v>
      </c>
      <c r="E59" s="73">
        <v>538218</v>
      </c>
      <c r="F59" s="73">
        <v>539704</v>
      </c>
      <c r="G59" s="73">
        <v>541717</v>
      </c>
      <c r="H59" s="43">
        <f t="shared" si="14"/>
        <v>100.37298222729495</v>
      </c>
      <c r="I59" s="43">
        <f t="shared" si="15"/>
        <v>100.65010832042034</v>
      </c>
      <c r="J59" s="43">
        <f t="shared" si="16"/>
        <v>101.05133366039834</v>
      </c>
    </row>
    <row r="60" spans="1:10" ht="63">
      <c r="A60" s="26" t="s">
        <v>613</v>
      </c>
      <c r="B60" s="40" t="s">
        <v>614</v>
      </c>
      <c r="C60" s="40" t="s">
        <v>615</v>
      </c>
      <c r="D60" s="73">
        <v>0</v>
      </c>
      <c r="E60" s="73">
        <v>0</v>
      </c>
      <c r="F60" s="73">
        <v>0</v>
      </c>
      <c r="G60" s="73">
        <v>0</v>
      </c>
      <c r="H60" s="43" t="e">
        <f t="shared" si="14"/>
        <v>#DIV/0!</v>
      </c>
      <c r="I60" s="43" t="e">
        <f t="shared" si="15"/>
        <v>#DIV/0!</v>
      </c>
      <c r="J60" s="43" t="e">
        <f t="shared" si="16"/>
        <v>#DIV/0!</v>
      </c>
    </row>
    <row r="61" spans="1:10" ht="78.75">
      <c r="A61" s="26" t="s">
        <v>616</v>
      </c>
      <c r="B61" s="40" t="s">
        <v>617</v>
      </c>
      <c r="C61" s="40" t="s">
        <v>529</v>
      </c>
      <c r="D61" s="73">
        <v>0</v>
      </c>
      <c r="E61" s="73">
        <v>0</v>
      </c>
      <c r="F61" s="73">
        <v>0</v>
      </c>
      <c r="G61" s="73">
        <v>0</v>
      </c>
      <c r="H61" s="43" t="e">
        <f t="shared" si="14"/>
        <v>#DIV/0!</v>
      </c>
      <c r="I61" s="43" t="e">
        <f t="shared" si="15"/>
        <v>#DIV/0!</v>
      </c>
      <c r="J61" s="43" t="e">
        <f t="shared" si="16"/>
        <v>#DIV/0!</v>
      </c>
    </row>
    <row r="62" spans="1:10" ht="31.5">
      <c r="A62" s="26" t="s">
        <v>618</v>
      </c>
      <c r="B62" s="40" t="s">
        <v>619</v>
      </c>
      <c r="C62" s="40" t="s">
        <v>620</v>
      </c>
      <c r="D62" s="74">
        <v>20.99</v>
      </c>
      <c r="E62" s="74">
        <v>21.3</v>
      </c>
      <c r="F62" s="74">
        <v>21.6</v>
      </c>
      <c r="G62" s="74">
        <v>21.62</v>
      </c>
      <c r="H62" s="43">
        <f t="shared" si="14"/>
        <v>100.0925925925926</v>
      </c>
      <c r="I62" s="43">
        <f t="shared" si="15"/>
        <v>101.50234741784037</v>
      </c>
      <c r="J62" s="43">
        <f t="shared" si="16"/>
        <v>103.00142925202478</v>
      </c>
    </row>
    <row r="63" spans="1:10" ht="47.25">
      <c r="A63" s="26" t="s">
        <v>621</v>
      </c>
      <c r="B63" s="40" t="s">
        <v>622</v>
      </c>
      <c r="C63" s="40" t="s">
        <v>548</v>
      </c>
      <c r="D63" s="73">
        <v>284</v>
      </c>
      <c r="E63" s="73">
        <v>294</v>
      </c>
      <c r="F63" s="73">
        <v>176</v>
      </c>
      <c r="G63" s="73">
        <v>169</v>
      </c>
      <c r="H63" s="43">
        <f t="shared" si="14"/>
        <v>96.022727272727266</v>
      </c>
      <c r="I63" s="43">
        <f t="shared" si="15"/>
        <v>57.482993197278908</v>
      </c>
      <c r="J63" s="43">
        <f t="shared" si="16"/>
        <v>59.507042253521128</v>
      </c>
    </row>
    <row r="64" spans="1:10" ht="47.25">
      <c r="A64" s="26" t="s">
        <v>623</v>
      </c>
      <c r="B64" s="40" t="s">
        <v>624</v>
      </c>
      <c r="C64" s="40" t="s">
        <v>615</v>
      </c>
      <c r="D64" s="75">
        <v>31780</v>
      </c>
      <c r="E64" s="75">
        <v>22897</v>
      </c>
      <c r="F64" s="75">
        <v>33000</v>
      </c>
      <c r="G64" s="75">
        <v>25513</v>
      </c>
      <c r="H64" s="43">
        <f t="shared" si="14"/>
        <v>77.312121212121212</v>
      </c>
      <c r="I64" s="43">
        <f t="shared" si="15"/>
        <v>111.42507752107262</v>
      </c>
      <c r="J64" s="43">
        <f t="shared" si="16"/>
        <v>80.280050346129642</v>
      </c>
    </row>
    <row r="65" spans="1:11" ht="78.75">
      <c r="A65" s="26" t="s">
        <v>625</v>
      </c>
      <c r="B65" s="40" t="s">
        <v>626</v>
      </c>
      <c r="C65" s="40" t="s">
        <v>548</v>
      </c>
      <c r="D65" s="76">
        <v>365</v>
      </c>
      <c r="E65" s="76">
        <v>324</v>
      </c>
      <c r="F65" s="76">
        <v>325</v>
      </c>
      <c r="G65" s="76">
        <v>331</v>
      </c>
      <c r="H65" s="43">
        <f t="shared" si="14"/>
        <v>101.84615384615385</v>
      </c>
      <c r="I65" s="43">
        <f t="shared" si="15"/>
        <v>102.16049382716051</v>
      </c>
      <c r="J65" s="43">
        <f t="shared" si="16"/>
        <v>90.684931506849324</v>
      </c>
    </row>
    <row r="66" spans="1:11" ht="78.75">
      <c r="A66" s="26" t="s">
        <v>627</v>
      </c>
      <c r="B66" s="40" t="s">
        <v>628</v>
      </c>
      <c r="C66" s="40" t="s">
        <v>629</v>
      </c>
      <c r="D66" s="72">
        <v>249.7</v>
      </c>
      <c r="E66" s="72">
        <v>279.89999999999998</v>
      </c>
      <c r="F66" s="72">
        <v>296.7</v>
      </c>
      <c r="G66" s="72">
        <v>319</v>
      </c>
      <c r="H66" s="43">
        <f t="shared" si="14"/>
        <v>107.5160094371419</v>
      </c>
      <c r="I66" s="43">
        <f t="shared" si="15"/>
        <v>113.96927474097893</v>
      </c>
      <c r="J66" s="43">
        <f t="shared" si="16"/>
        <v>127.75330396475772</v>
      </c>
      <c r="K66" s="77"/>
    </row>
    <row r="67" spans="1:11" ht="94.5">
      <c r="A67" s="26" t="s">
        <v>630</v>
      </c>
      <c r="B67" s="40" t="s">
        <v>631</v>
      </c>
      <c r="C67" s="40" t="s">
        <v>548</v>
      </c>
      <c r="D67" s="54">
        <v>45</v>
      </c>
      <c r="E67" s="54">
        <v>45</v>
      </c>
      <c r="F67" s="54">
        <v>32</v>
      </c>
      <c r="G67" s="54">
        <v>43</v>
      </c>
      <c r="H67" s="43">
        <f t="shared" si="14"/>
        <v>134.375</v>
      </c>
      <c r="I67" s="43">
        <f t="shared" si="15"/>
        <v>95.555555555555557</v>
      </c>
      <c r="J67" s="43">
        <f t="shared" si="16"/>
        <v>95.555555555555557</v>
      </c>
    </row>
    <row r="68" spans="1:11" ht="15.75" customHeight="1">
      <c r="A68" s="271" t="s">
        <v>632</v>
      </c>
      <c r="B68" s="272"/>
      <c r="C68" s="272"/>
      <c r="D68" s="272"/>
      <c r="E68" s="272"/>
      <c r="F68" s="272"/>
      <c r="G68" s="272"/>
      <c r="H68" s="272"/>
      <c r="I68" s="272"/>
      <c r="J68" s="273"/>
    </row>
    <row r="69" spans="1:11" ht="31.5">
      <c r="A69" s="26" t="s">
        <v>633</v>
      </c>
      <c r="B69" s="40" t="s">
        <v>634</v>
      </c>
      <c r="C69" s="40" t="s">
        <v>635</v>
      </c>
      <c r="D69" s="78">
        <v>762.7</v>
      </c>
      <c r="E69" s="78">
        <v>763.9</v>
      </c>
      <c r="F69" s="78">
        <v>764.8</v>
      </c>
      <c r="G69" s="78">
        <v>764.4</v>
      </c>
      <c r="H69" s="43">
        <f t="shared" si="14"/>
        <v>99.94769874476988</v>
      </c>
      <c r="I69" s="43">
        <f t="shared" si="15"/>
        <v>100.06545359340228</v>
      </c>
      <c r="J69" s="43">
        <f t="shared" ref="J69:J93" si="17">G69/D69*100</f>
        <v>100.22289235610332</v>
      </c>
    </row>
    <row r="70" spans="1:11" ht="47.25">
      <c r="A70" s="26" t="s">
        <v>636</v>
      </c>
      <c r="B70" s="40" t="s">
        <v>637</v>
      </c>
      <c r="C70" s="40" t="s">
        <v>635</v>
      </c>
      <c r="D70" s="78">
        <v>11.6</v>
      </c>
      <c r="E70" s="78">
        <v>9.5</v>
      </c>
      <c r="F70" s="78">
        <v>10.199999999999999</v>
      </c>
      <c r="G70" s="78">
        <v>10.4</v>
      </c>
      <c r="H70" s="43">
        <f t="shared" si="14"/>
        <v>101.96078431372551</v>
      </c>
      <c r="I70" s="43">
        <f t="shared" si="15"/>
        <v>109.47368421052633</v>
      </c>
      <c r="J70" s="43">
        <f t="shared" si="17"/>
        <v>89.65517241379311</v>
      </c>
    </row>
    <row r="71" spans="1:11" ht="31.5">
      <c r="A71" s="26" t="s">
        <v>638</v>
      </c>
      <c r="B71" s="40" t="s">
        <v>639</v>
      </c>
      <c r="C71" s="40" t="s">
        <v>635</v>
      </c>
      <c r="D71" s="78">
        <v>1.2</v>
      </c>
      <c r="E71" s="78">
        <v>0.9</v>
      </c>
      <c r="F71" s="78">
        <v>1.1000000000000001</v>
      </c>
      <c r="G71" s="78">
        <v>1</v>
      </c>
      <c r="H71" s="43">
        <f t="shared" si="14"/>
        <v>90.909090909090907</v>
      </c>
      <c r="I71" s="43">
        <f t="shared" si="15"/>
        <v>111.11111111111111</v>
      </c>
      <c r="J71" s="43">
        <f t="shared" si="17"/>
        <v>83.333333333333343</v>
      </c>
    </row>
    <row r="72" spans="1:11" ht="31.5">
      <c r="A72" s="26" t="s">
        <v>640</v>
      </c>
      <c r="B72" s="40" t="s">
        <v>641</v>
      </c>
      <c r="C72" s="40" t="s">
        <v>529</v>
      </c>
      <c r="D72" s="78">
        <v>65</v>
      </c>
      <c r="E72" s="78">
        <v>65</v>
      </c>
      <c r="F72" s="78">
        <v>64</v>
      </c>
      <c r="G72" s="78">
        <v>64</v>
      </c>
      <c r="H72" s="43">
        <f t="shared" si="14"/>
        <v>100</v>
      </c>
      <c r="I72" s="43">
        <f t="shared" si="15"/>
        <v>98.461538461538467</v>
      </c>
      <c r="J72" s="43">
        <f t="shared" si="17"/>
        <v>98.461538461538467</v>
      </c>
    </row>
    <row r="73" spans="1:11" ht="31.5">
      <c r="A73" s="26" t="s">
        <v>642</v>
      </c>
      <c r="B73" s="40" t="s">
        <v>643</v>
      </c>
      <c r="C73" s="40" t="s">
        <v>635</v>
      </c>
      <c r="D73" s="78">
        <v>168.5</v>
      </c>
      <c r="E73" s="78">
        <v>168.5</v>
      </c>
      <c r="F73" s="78">
        <v>168.5</v>
      </c>
      <c r="G73" s="78">
        <v>168.5</v>
      </c>
      <c r="H73" s="43">
        <f t="shared" si="14"/>
        <v>100</v>
      </c>
      <c r="I73" s="43">
        <f t="shared" si="15"/>
        <v>100</v>
      </c>
      <c r="J73" s="43">
        <f t="shared" si="17"/>
        <v>100</v>
      </c>
    </row>
    <row r="74" spans="1:11" ht="31.5">
      <c r="A74" s="26" t="s">
        <v>644</v>
      </c>
      <c r="B74" s="40" t="s">
        <v>645</v>
      </c>
      <c r="C74" s="40" t="s">
        <v>529</v>
      </c>
      <c r="D74" s="78">
        <v>60</v>
      </c>
      <c r="E74" s="78">
        <v>60</v>
      </c>
      <c r="F74" s="78">
        <v>60</v>
      </c>
      <c r="G74" s="78">
        <v>60</v>
      </c>
      <c r="H74" s="43">
        <f t="shared" si="14"/>
        <v>100</v>
      </c>
      <c r="I74" s="43">
        <f t="shared" si="15"/>
        <v>100</v>
      </c>
      <c r="J74" s="43">
        <f t="shared" si="17"/>
        <v>100</v>
      </c>
    </row>
    <row r="75" spans="1:11" ht="31.5">
      <c r="A75" s="26" t="s">
        <v>646</v>
      </c>
      <c r="B75" s="40" t="s">
        <v>647</v>
      </c>
      <c r="C75" s="40" t="s">
        <v>635</v>
      </c>
      <c r="D75" s="78">
        <v>0.2</v>
      </c>
      <c r="E75" s="78">
        <v>0.35</v>
      </c>
      <c r="F75" s="78">
        <v>0.3</v>
      </c>
      <c r="G75" s="78">
        <v>0.3</v>
      </c>
      <c r="H75" s="43">
        <f t="shared" si="14"/>
        <v>100</v>
      </c>
      <c r="I75" s="43">
        <f t="shared" si="15"/>
        <v>85.714285714285722</v>
      </c>
      <c r="J75" s="43">
        <f t="shared" si="17"/>
        <v>149.99999999999997</v>
      </c>
    </row>
    <row r="76" spans="1:11" ht="31.5">
      <c r="A76" s="26" t="s">
        <v>648</v>
      </c>
      <c r="B76" s="40" t="s">
        <v>649</v>
      </c>
      <c r="C76" s="40" t="s">
        <v>635</v>
      </c>
      <c r="D76" s="78">
        <v>0</v>
      </c>
      <c r="E76" s="78">
        <v>0</v>
      </c>
      <c r="F76" s="78">
        <v>0</v>
      </c>
      <c r="G76" s="78">
        <v>0</v>
      </c>
      <c r="H76" s="43" t="e">
        <f t="shared" si="14"/>
        <v>#DIV/0!</v>
      </c>
      <c r="I76" s="43" t="e">
        <f t="shared" si="15"/>
        <v>#DIV/0!</v>
      </c>
      <c r="J76" s="43" t="e">
        <f t="shared" si="17"/>
        <v>#DIV/0!</v>
      </c>
    </row>
    <row r="77" spans="1:11">
      <c r="A77" s="270" t="s">
        <v>650</v>
      </c>
      <c r="B77" s="40" t="s">
        <v>651</v>
      </c>
      <c r="C77" s="40" t="s">
        <v>635</v>
      </c>
      <c r="D77" s="78">
        <v>86.5</v>
      </c>
      <c r="E77" s="78">
        <v>86.5</v>
      </c>
      <c r="F77" s="78">
        <v>86.5</v>
      </c>
      <c r="G77" s="78">
        <v>86.5</v>
      </c>
      <c r="H77" s="43">
        <f t="shared" si="14"/>
        <v>100</v>
      </c>
      <c r="I77" s="43">
        <f t="shared" si="15"/>
        <v>100</v>
      </c>
      <c r="J77" s="43">
        <f t="shared" si="17"/>
        <v>100</v>
      </c>
    </row>
    <row r="78" spans="1:11">
      <c r="A78" s="270"/>
      <c r="B78" s="40" t="s">
        <v>652</v>
      </c>
      <c r="C78" s="40" t="s">
        <v>635</v>
      </c>
      <c r="D78" s="78">
        <v>21</v>
      </c>
      <c r="E78" s="78">
        <v>20.399999999999999</v>
      </c>
      <c r="F78" s="78">
        <v>20.100000000000001</v>
      </c>
      <c r="G78" s="78">
        <v>19.8</v>
      </c>
      <c r="H78" s="43">
        <f t="shared" si="14"/>
        <v>98.507462686567166</v>
      </c>
      <c r="I78" s="43">
        <f t="shared" si="15"/>
        <v>97.058823529411768</v>
      </c>
      <c r="J78" s="43">
        <f t="shared" si="17"/>
        <v>94.285714285714278</v>
      </c>
    </row>
    <row r="79" spans="1:11" ht="31.5">
      <c r="A79" s="26" t="s">
        <v>653</v>
      </c>
      <c r="B79" s="40" t="s">
        <v>654</v>
      </c>
      <c r="C79" s="40" t="s">
        <v>635</v>
      </c>
      <c r="D79" s="78">
        <v>0.43</v>
      </c>
      <c r="E79" s="78">
        <v>0.4</v>
      </c>
      <c r="F79" s="78">
        <v>0.56000000000000005</v>
      </c>
      <c r="G79" s="78">
        <v>0.7</v>
      </c>
      <c r="H79" s="43">
        <f t="shared" si="14"/>
        <v>124.99999999999997</v>
      </c>
      <c r="I79" s="43">
        <f t="shared" si="15"/>
        <v>174.99999999999997</v>
      </c>
      <c r="J79" s="43">
        <f t="shared" si="17"/>
        <v>162.7906976744186</v>
      </c>
    </row>
    <row r="80" spans="1:11" ht="31.5">
      <c r="A80" s="26" t="s">
        <v>655</v>
      </c>
      <c r="B80" s="40" t="s">
        <v>656</v>
      </c>
      <c r="C80" s="40" t="s">
        <v>635</v>
      </c>
      <c r="D80" s="78">
        <v>0</v>
      </c>
      <c r="E80" s="78">
        <v>0</v>
      </c>
      <c r="F80" s="78">
        <v>0</v>
      </c>
      <c r="G80" s="78">
        <v>0</v>
      </c>
      <c r="H80" s="43" t="e">
        <f t="shared" si="14"/>
        <v>#DIV/0!</v>
      </c>
      <c r="I80" s="43" t="e">
        <f t="shared" si="15"/>
        <v>#DIV/0!</v>
      </c>
      <c r="J80" s="43" t="e">
        <f t="shared" si="17"/>
        <v>#DIV/0!</v>
      </c>
    </row>
    <row r="81" spans="1:12" ht="78.75">
      <c r="A81" s="26" t="s">
        <v>657</v>
      </c>
      <c r="B81" s="40" t="s">
        <v>658</v>
      </c>
      <c r="C81" s="40" t="s">
        <v>529</v>
      </c>
      <c r="D81" s="78">
        <v>73</v>
      </c>
      <c r="E81" s="78">
        <v>74</v>
      </c>
      <c r="F81" s="78">
        <v>74.2</v>
      </c>
      <c r="G81" s="78">
        <v>77.8</v>
      </c>
      <c r="H81" s="43">
        <f t="shared" si="14"/>
        <v>104.85175202156334</v>
      </c>
      <c r="I81" s="43">
        <f t="shared" si="15"/>
        <v>105.13513513513513</v>
      </c>
      <c r="J81" s="43">
        <f t="shared" si="17"/>
        <v>106.57534246575342</v>
      </c>
      <c r="K81" s="77"/>
    </row>
    <row r="82" spans="1:12" ht="47.25">
      <c r="A82" s="26" t="s">
        <v>659</v>
      </c>
      <c r="B82" s="40" t="s">
        <v>660</v>
      </c>
      <c r="C82" s="40" t="s">
        <v>635</v>
      </c>
      <c r="D82" s="79">
        <v>505</v>
      </c>
      <c r="E82" s="79">
        <v>520</v>
      </c>
      <c r="F82" s="79">
        <v>535</v>
      </c>
      <c r="G82" s="79">
        <v>524.5</v>
      </c>
      <c r="H82" s="43">
        <f t="shared" si="14"/>
        <v>98.037383177570092</v>
      </c>
      <c r="I82" s="43">
        <f t="shared" si="15"/>
        <v>100.86538461538461</v>
      </c>
      <c r="J82" s="43">
        <f t="shared" si="17"/>
        <v>103.86138613861387</v>
      </c>
      <c r="K82" s="77"/>
    </row>
    <row r="83" spans="1:12" ht="31.5">
      <c r="A83" s="270" t="s">
        <v>661</v>
      </c>
      <c r="B83" s="40" t="s">
        <v>662</v>
      </c>
      <c r="C83" s="40" t="s">
        <v>635</v>
      </c>
      <c r="D83" s="80">
        <v>718.27099999999996</v>
      </c>
      <c r="E83" s="80">
        <v>718.27099999999996</v>
      </c>
      <c r="F83" s="80">
        <v>718.27099999999996</v>
      </c>
      <c r="G83" s="80">
        <v>718.27099999999996</v>
      </c>
      <c r="H83" s="43">
        <f t="shared" si="14"/>
        <v>100</v>
      </c>
      <c r="I83" s="43">
        <f t="shared" si="15"/>
        <v>100</v>
      </c>
      <c r="J83" s="43">
        <f t="shared" si="17"/>
        <v>100</v>
      </c>
    </row>
    <row r="84" spans="1:12" ht="31.5">
      <c r="A84" s="270"/>
      <c r="B84" s="40" t="s">
        <v>663</v>
      </c>
      <c r="C84" s="40" t="s">
        <v>635</v>
      </c>
      <c r="D84" s="80">
        <v>272.64</v>
      </c>
      <c r="E84" s="80">
        <v>280.12599999999998</v>
      </c>
      <c r="F84" s="80">
        <v>283.71699999999998</v>
      </c>
      <c r="G84" s="80">
        <v>283.71699999999998</v>
      </c>
      <c r="H84" s="43">
        <f t="shared" si="14"/>
        <v>100</v>
      </c>
      <c r="I84" s="43">
        <f t="shared" si="15"/>
        <v>101.28192313458943</v>
      </c>
      <c r="J84" s="43">
        <f t="shared" si="17"/>
        <v>104.06286678403755</v>
      </c>
    </row>
    <row r="85" spans="1:12" ht="47.25">
      <c r="A85" s="270" t="s">
        <v>664</v>
      </c>
      <c r="B85" s="40" t="s">
        <v>665</v>
      </c>
      <c r="C85" s="40" t="s">
        <v>635</v>
      </c>
      <c r="D85" s="80">
        <v>990.24599999999998</v>
      </c>
      <c r="E85" s="80">
        <v>990.24599999999998</v>
      </c>
      <c r="F85" s="80">
        <v>990.24599999999998</v>
      </c>
      <c r="G85" s="80">
        <v>990.24599999999998</v>
      </c>
      <c r="H85" s="43">
        <f t="shared" si="14"/>
        <v>100</v>
      </c>
      <c r="I85" s="43">
        <f t="shared" si="15"/>
        <v>100</v>
      </c>
      <c r="J85" s="43">
        <f t="shared" si="17"/>
        <v>100</v>
      </c>
    </row>
    <row r="86" spans="1:12">
      <c r="A86" s="270"/>
      <c r="B86" s="40" t="s">
        <v>666</v>
      </c>
      <c r="C86" s="40" t="s">
        <v>635</v>
      </c>
      <c r="D86" s="80">
        <v>33.875</v>
      </c>
      <c r="E86" s="80">
        <v>33.875</v>
      </c>
      <c r="F86" s="80">
        <v>33.875</v>
      </c>
      <c r="G86" s="80">
        <v>33.875</v>
      </c>
      <c r="H86" s="43">
        <f t="shared" si="14"/>
        <v>100</v>
      </c>
      <c r="I86" s="43">
        <f t="shared" si="15"/>
        <v>100</v>
      </c>
      <c r="J86" s="43">
        <f t="shared" si="17"/>
        <v>100</v>
      </c>
    </row>
    <row r="87" spans="1:12">
      <c r="A87" s="270"/>
      <c r="B87" s="40" t="s">
        <v>667</v>
      </c>
      <c r="C87" s="40" t="s">
        <v>635</v>
      </c>
      <c r="D87" s="56">
        <v>238.1</v>
      </c>
      <c r="E87" s="56">
        <v>238.1</v>
      </c>
      <c r="F87" s="56">
        <v>238.1</v>
      </c>
      <c r="G87" s="56">
        <v>238.1</v>
      </c>
      <c r="H87" s="43">
        <f t="shared" si="14"/>
        <v>100</v>
      </c>
      <c r="I87" s="43">
        <f t="shared" si="15"/>
        <v>100</v>
      </c>
      <c r="J87" s="43">
        <f t="shared" si="17"/>
        <v>100</v>
      </c>
    </row>
    <row r="88" spans="1:12">
      <c r="A88" s="270"/>
      <c r="B88" s="40" t="s">
        <v>668</v>
      </c>
      <c r="C88" s="40" t="s">
        <v>635</v>
      </c>
      <c r="D88" s="81">
        <v>718.27099999999996</v>
      </c>
      <c r="E88" s="81">
        <v>718.27099999999996</v>
      </c>
      <c r="F88" s="81">
        <v>718.27099999999996</v>
      </c>
      <c r="G88" s="81">
        <v>718.27099999999996</v>
      </c>
      <c r="H88" s="43">
        <f t="shared" si="14"/>
        <v>100</v>
      </c>
      <c r="I88" s="43">
        <f t="shared" si="15"/>
        <v>100</v>
      </c>
      <c r="J88" s="43">
        <f t="shared" si="17"/>
        <v>100</v>
      </c>
    </row>
    <row r="89" spans="1:12" ht="126">
      <c r="A89" s="26" t="s">
        <v>669</v>
      </c>
      <c r="B89" s="40" t="s">
        <v>670</v>
      </c>
      <c r="C89" s="40" t="s">
        <v>529</v>
      </c>
      <c r="D89" s="56">
        <v>61.5</v>
      </c>
      <c r="E89" s="56">
        <v>61.1</v>
      </c>
      <c r="F89" s="56">
        <v>60.6</v>
      </c>
      <c r="G89" s="56">
        <v>59.1</v>
      </c>
      <c r="H89" s="43">
        <f t="shared" si="14"/>
        <v>97.524752475247524</v>
      </c>
      <c r="I89" s="43">
        <f t="shared" si="15"/>
        <v>96.726677577741398</v>
      </c>
      <c r="J89" s="43">
        <f t="shared" si="17"/>
        <v>96.097560975609767</v>
      </c>
    </row>
    <row r="90" spans="1:12" ht="47.25">
      <c r="A90" s="26" t="s">
        <v>671</v>
      </c>
      <c r="B90" s="40" t="s">
        <v>672</v>
      </c>
      <c r="C90" s="40" t="s">
        <v>635</v>
      </c>
      <c r="D90" s="82">
        <v>28.71</v>
      </c>
      <c r="E90" s="82">
        <v>29.8</v>
      </c>
      <c r="F90" s="82">
        <v>31.2</v>
      </c>
      <c r="G90" s="82">
        <v>34.299999999999997</v>
      </c>
      <c r="H90" s="43">
        <f t="shared" si="14"/>
        <v>109.93589743589742</v>
      </c>
      <c r="I90" s="43">
        <f t="shared" si="15"/>
        <v>115.10067114093958</v>
      </c>
      <c r="J90" s="43">
        <f t="shared" si="17"/>
        <v>119.47056774642981</v>
      </c>
    </row>
    <row r="91" spans="1:12" ht="207" customHeight="1">
      <c r="A91" s="26" t="s">
        <v>673</v>
      </c>
      <c r="B91" s="40" t="s">
        <v>674</v>
      </c>
      <c r="C91" s="40" t="s">
        <v>529</v>
      </c>
      <c r="D91" s="83">
        <v>0.53</v>
      </c>
      <c r="E91" s="83">
        <v>0.53</v>
      </c>
      <c r="F91" s="83">
        <v>0.53</v>
      </c>
      <c r="G91" s="83">
        <v>0.53</v>
      </c>
      <c r="H91" s="43">
        <f t="shared" si="14"/>
        <v>100</v>
      </c>
      <c r="I91" s="43">
        <f t="shared" si="15"/>
        <v>100</v>
      </c>
      <c r="J91" s="43">
        <f t="shared" si="17"/>
        <v>100</v>
      </c>
    </row>
    <row r="92" spans="1:12" ht="47.25">
      <c r="A92" s="26" t="s">
        <v>675</v>
      </c>
      <c r="B92" s="40" t="s">
        <v>676</v>
      </c>
      <c r="C92" s="40" t="s">
        <v>677</v>
      </c>
      <c r="D92" s="83">
        <v>442</v>
      </c>
      <c r="E92" s="83">
        <v>452</v>
      </c>
      <c r="F92" s="83">
        <v>481</v>
      </c>
      <c r="G92" s="83">
        <v>452.7</v>
      </c>
      <c r="H92" s="43">
        <f t="shared" si="14"/>
        <v>94.116424116424113</v>
      </c>
      <c r="I92" s="43">
        <f t="shared" si="15"/>
        <v>100.15486725663716</v>
      </c>
      <c r="J92" s="43">
        <f t="shared" si="17"/>
        <v>102.420814479638</v>
      </c>
    </row>
    <row r="93" spans="1:12" ht="47.25">
      <c r="A93" s="26" t="s">
        <v>678</v>
      </c>
      <c r="B93" s="40" t="s">
        <v>679</v>
      </c>
      <c r="C93" s="40" t="s">
        <v>680</v>
      </c>
      <c r="D93" s="83">
        <v>31.3</v>
      </c>
      <c r="E93" s="83">
        <v>35.5</v>
      </c>
      <c r="F93" s="83">
        <v>35.1</v>
      </c>
      <c r="G93" s="83">
        <v>35.5</v>
      </c>
      <c r="H93" s="43">
        <f t="shared" si="14"/>
        <v>101.13960113960114</v>
      </c>
      <c r="I93" s="43">
        <f t="shared" si="15"/>
        <v>100</v>
      </c>
      <c r="J93" s="43">
        <f t="shared" si="17"/>
        <v>113.4185303514377</v>
      </c>
    </row>
    <row r="94" spans="1:12" ht="15.75" customHeight="1">
      <c r="A94" s="269" t="s">
        <v>681</v>
      </c>
      <c r="B94" s="269"/>
      <c r="C94" s="269"/>
      <c r="D94" s="269"/>
      <c r="E94" s="269"/>
      <c r="F94" s="269"/>
      <c r="G94" s="269"/>
      <c r="H94" s="269"/>
      <c r="I94" s="269"/>
      <c r="J94" s="269"/>
    </row>
    <row r="95" spans="1:12" ht="31.5">
      <c r="A95" s="26" t="s">
        <v>682</v>
      </c>
      <c r="B95" s="67" t="s">
        <v>683</v>
      </c>
      <c r="C95" s="67" t="s">
        <v>635</v>
      </c>
      <c r="D95" s="84">
        <v>6.5</v>
      </c>
      <c r="E95" s="84">
        <v>10.199999999999999</v>
      </c>
      <c r="F95" s="84">
        <v>10</v>
      </c>
      <c r="G95" s="84">
        <v>8</v>
      </c>
      <c r="H95" s="43">
        <f t="shared" ref="H95:H100" si="18">G95/F95*100</f>
        <v>80</v>
      </c>
      <c r="I95" s="43">
        <f t="shared" ref="I95:I100" si="19">G95/E95*100</f>
        <v>78.431372549019613</v>
      </c>
      <c r="J95" s="43">
        <f t="shared" ref="J95:J100" si="20">G95/D95*100</f>
        <v>123.07692307692308</v>
      </c>
      <c r="L95" s="77"/>
    </row>
    <row r="96" spans="1:12" ht="31.5">
      <c r="A96" s="26" t="s">
        <v>684</v>
      </c>
      <c r="B96" s="67" t="s">
        <v>685</v>
      </c>
      <c r="C96" s="67" t="s">
        <v>686</v>
      </c>
      <c r="D96" s="84">
        <v>1275</v>
      </c>
      <c r="E96" s="84">
        <v>2659</v>
      </c>
      <c r="F96" s="84">
        <v>2700</v>
      </c>
      <c r="G96" s="84">
        <v>2800</v>
      </c>
      <c r="H96" s="43">
        <f t="shared" si="18"/>
        <v>103.7037037037037</v>
      </c>
      <c r="I96" s="43">
        <f t="shared" si="19"/>
        <v>105.30274539300488</v>
      </c>
      <c r="J96" s="43">
        <f t="shared" si="20"/>
        <v>219.60784313725492</v>
      </c>
      <c r="L96" s="77"/>
    </row>
    <row r="97" spans="1:12" ht="47.25">
      <c r="A97" s="26" t="s">
        <v>687</v>
      </c>
      <c r="B97" s="67" t="s">
        <v>688</v>
      </c>
      <c r="C97" s="67" t="s">
        <v>615</v>
      </c>
      <c r="D97" s="84">
        <v>5150</v>
      </c>
      <c r="E97" s="84">
        <v>7900</v>
      </c>
      <c r="F97" s="84">
        <v>8000</v>
      </c>
      <c r="G97" s="84">
        <v>5500</v>
      </c>
      <c r="H97" s="43">
        <f t="shared" si="18"/>
        <v>68.75</v>
      </c>
      <c r="I97" s="43">
        <f t="shared" si="19"/>
        <v>69.620253164556971</v>
      </c>
      <c r="J97" s="43">
        <f t="shared" si="20"/>
        <v>106.79611650485437</v>
      </c>
    </row>
    <row r="98" spans="1:12" ht="47.25">
      <c r="A98" s="26" t="s">
        <v>689</v>
      </c>
      <c r="B98" s="67" t="s">
        <v>690</v>
      </c>
      <c r="C98" s="67" t="s">
        <v>686</v>
      </c>
      <c r="D98" s="84">
        <v>241</v>
      </c>
      <c r="E98" s="84">
        <v>218</v>
      </c>
      <c r="F98" s="84">
        <v>150</v>
      </c>
      <c r="G98" s="84">
        <v>120</v>
      </c>
      <c r="H98" s="43">
        <f t="shared" si="18"/>
        <v>80</v>
      </c>
      <c r="I98" s="43">
        <f t="shared" si="19"/>
        <v>55.045871559633028</v>
      </c>
      <c r="J98" s="43">
        <f t="shared" si="20"/>
        <v>49.792531120331951</v>
      </c>
    </row>
    <row r="99" spans="1:12" ht="31.5">
      <c r="A99" s="26" t="s">
        <v>691</v>
      </c>
      <c r="B99" s="67" t="s">
        <v>692</v>
      </c>
      <c r="C99" s="67" t="s">
        <v>578</v>
      </c>
      <c r="D99" s="84">
        <v>10</v>
      </c>
      <c r="E99" s="84">
        <v>9</v>
      </c>
      <c r="F99" s="84">
        <v>10</v>
      </c>
      <c r="G99" s="84">
        <v>5</v>
      </c>
      <c r="H99" s="43">
        <f t="shared" si="18"/>
        <v>50</v>
      </c>
      <c r="I99" s="43">
        <f t="shared" si="19"/>
        <v>55.555555555555557</v>
      </c>
      <c r="J99" s="43">
        <f t="shared" si="20"/>
        <v>50</v>
      </c>
    </row>
    <row r="100" spans="1:12" ht="63">
      <c r="A100" s="26" t="s">
        <v>693</v>
      </c>
      <c r="B100" s="67" t="s">
        <v>694</v>
      </c>
      <c r="C100" s="67" t="s">
        <v>635</v>
      </c>
      <c r="D100" s="84">
        <v>11.48</v>
      </c>
      <c r="E100" s="84">
        <v>11.9</v>
      </c>
      <c r="F100" s="84">
        <v>12.48</v>
      </c>
      <c r="G100" s="84">
        <v>12.5</v>
      </c>
      <c r="H100" s="43">
        <f t="shared" si="18"/>
        <v>100.16025641025641</v>
      </c>
      <c r="I100" s="43">
        <f t="shared" si="19"/>
        <v>105.0420168067227</v>
      </c>
      <c r="J100" s="43">
        <f t="shared" si="20"/>
        <v>108.8850174216028</v>
      </c>
    </row>
    <row r="101" spans="1:12" ht="15.75" customHeight="1">
      <c r="A101" s="269" t="s">
        <v>695</v>
      </c>
      <c r="B101" s="269"/>
      <c r="C101" s="269"/>
      <c r="D101" s="269"/>
      <c r="E101" s="269"/>
      <c r="F101" s="269"/>
      <c r="G101" s="269"/>
      <c r="H101" s="269"/>
      <c r="I101" s="269"/>
      <c r="J101" s="269"/>
    </row>
    <row r="102" spans="1:12" ht="73.5" customHeight="1">
      <c r="A102" s="26" t="s">
        <v>696</v>
      </c>
      <c r="B102" s="67" t="s">
        <v>697</v>
      </c>
      <c r="C102" s="67" t="s">
        <v>698</v>
      </c>
      <c r="D102" s="56">
        <v>26296</v>
      </c>
      <c r="E102" s="56">
        <v>26570</v>
      </c>
      <c r="F102" s="56">
        <v>29700</v>
      </c>
      <c r="G102" s="56">
        <v>24198</v>
      </c>
      <c r="H102" s="43">
        <f t="shared" ref="H102:H124" si="21">G102/F102*100</f>
        <v>81.474747474747474</v>
      </c>
      <c r="I102" s="43">
        <f t="shared" ref="I102:I124" si="22">G102/E102*100</f>
        <v>91.07263831388785</v>
      </c>
      <c r="J102" s="43">
        <f t="shared" ref="J102:J124" si="23">G102/D102*100</f>
        <v>92.021600243383034</v>
      </c>
      <c r="L102" s="77"/>
    </row>
    <row r="103" spans="1:12" ht="45">
      <c r="A103" s="270" t="s">
        <v>699</v>
      </c>
      <c r="B103" s="85" t="s">
        <v>700</v>
      </c>
      <c r="C103" s="86" t="s">
        <v>698</v>
      </c>
      <c r="D103" s="56">
        <v>8256.1</v>
      </c>
      <c r="E103" s="56">
        <v>8488.5</v>
      </c>
      <c r="F103" s="56">
        <v>10718.7</v>
      </c>
      <c r="G103" s="56">
        <v>6978.2</v>
      </c>
      <c r="H103" s="43">
        <f t="shared" si="21"/>
        <v>65.103044212451138</v>
      </c>
      <c r="I103" s="43">
        <f t="shared" si="22"/>
        <v>82.207692760794018</v>
      </c>
      <c r="J103" s="43">
        <f t="shared" si="23"/>
        <v>84.521747556352267</v>
      </c>
    </row>
    <row r="104" spans="1:12">
      <c r="A104" s="270"/>
      <c r="B104" s="85" t="s">
        <v>701</v>
      </c>
      <c r="C104" s="67" t="s">
        <v>698</v>
      </c>
      <c r="D104" s="56">
        <v>8090.9</v>
      </c>
      <c r="E104" s="72">
        <v>8322.7999999999993</v>
      </c>
      <c r="F104" s="72">
        <v>10578.7</v>
      </c>
      <c r="G104" s="72">
        <v>6848.1</v>
      </c>
      <c r="H104" s="43">
        <f t="shared" si="21"/>
        <v>64.734797281329463</v>
      </c>
      <c r="I104" s="43">
        <f t="shared" si="22"/>
        <v>82.281203441149614</v>
      </c>
      <c r="J104" s="43">
        <f t="shared" si="23"/>
        <v>84.639533302846417</v>
      </c>
    </row>
    <row r="105" spans="1:12">
      <c r="A105" s="266" t="s">
        <v>702</v>
      </c>
      <c r="B105" s="67" t="s">
        <v>703</v>
      </c>
      <c r="C105" s="67" t="s">
        <v>698</v>
      </c>
      <c r="D105" s="56">
        <v>7462</v>
      </c>
      <c r="E105" s="56">
        <v>7684.9</v>
      </c>
      <c r="F105" s="56">
        <v>9735.1</v>
      </c>
      <c r="G105" s="56">
        <v>6278.8</v>
      </c>
      <c r="H105" s="43">
        <f t="shared" si="21"/>
        <v>64.496512619284857</v>
      </c>
      <c r="I105" s="43">
        <f t="shared" si="22"/>
        <v>81.703080066103666</v>
      </c>
      <c r="J105" s="43">
        <f t="shared" si="23"/>
        <v>84.143661216831958</v>
      </c>
    </row>
    <row r="106" spans="1:12">
      <c r="A106" s="267"/>
      <c r="B106" s="67" t="s">
        <v>701</v>
      </c>
      <c r="C106" s="67" t="s">
        <v>698</v>
      </c>
      <c r="D106" s="56">
        <v>7313</v>
      </c>
      <c r="E106" s="56">
        <v>7571.3</v>
      </c>
      <c r="F106" s="56">
        <v>9609.2000000000007</v>
      </c>
      <c r="G106" s="72">
        <v>6198.2</v>
      </c>
      <c r="H106" s="43">
        <f t="shared" si="21"/>
        <v>64.502768180493689</v>
      </c>
      <c r="I106" s="43">
        <f t="shared" si="22"/>
        <v>81.864409018266343</v>
      </c>
      <c r="J106" s="43">
        <f t="shared" si="23"/>
        <v>84.75591412552987</v>
      </c>
    </row>
    <row r="107" spans="1:12">
      <c r="A107" s="26" t="s">
        <v>704</v>
      </c>
      <c r="B107" s="67" t="s">
        <v>705</v>
      </c>
      <c r="C107" s="67" t="s">
        <v>698</v>
      </c>
      <c r="D107" s="56">
        <v>283.10000000000002</v>
      </c>
      <c r="E107" s="56">
        <v>292.5</v>
      </c>
      <c r="F107" s="56">
        <v>350.5</v>
      </c>
      <c r="G107" s="72">
        <v>170.2</v>
      </c>
      <c r="H107" s="43">
        <f t="shared" si="21"/>
        <v>48.559201141226815</v>
      </c>
      <c r="I107" s="43">
        <f t="shared" si="22"/>
        <v>58.188034188034187</v>
      </c>
      <c r="J107" s="43">
        <f t="shared" si="23"/>
        <v>60.120098904980566</v>
      </c>
    </row>
    <row r="108" spans="1:12" ht="31.5">
      <c r="A108" s="268" t="s">
        <v>706</v>
      </c>
      <c r="B108" s="67" t="s">
        <v>707</v>
      </c>
      <c r="C108" s="67" t="s">
        <v>698</v>
      </c>
      <c r="D108" s="56">
        <v>511</v>
      </c>
      <c r="E108" s="56">
        <v>511</v>
      </c>
      <c r="F108" s="56">
        <v>633.1</v>
      </c>
      <c r="G108" s="56">
        <v>491.7</v>
      </c>
      <c r="H108" s="43">
        <f t="shared" si="21"/>
        <v>77.665455694203118</v>
      </c>
      <c r="I108" s="43">
        <f t="shared" si="22"/>
        <v>96.223091976516628</v>
      </c>
      <c r="J108" s="43">
        <f t="shared" si="23"/>
        <v>96.223091976516628</v>
      </c>
    </row>
    <row r="109" spans="1:12" ht="25.5" customHeight="1">
      <c r="A109" s="164"/>
      <c r="B109" s="67" t="s">
        <v>701</v>
      </c>
      <c r="C109" s="67" t="s">
        <v>698</v>
      </c>
      <c r="D109" s="56">
        <v>505.9</v>
      </c>
      <c r="E109" s="56">
        <v>507.5</v>
      </c>
      <c r="F109" s="56">
        <v>629.1</v>
      </c>
      <c r="G109" s="72">
        <v>488.8</v>
      </c>
      <c r="H109" s="43">
        <f t="shared" si="21"/>
        <v>77.698299157526634</v>
      </c>
      <c r="I109" s="43">
        <f t="shared" si="22"/>
        <v>96.315270935960598</v>
      </c>
      <c r="J109" s="43">
        <f t="shared" si="23"/>
        <v>96.619885352836533</v>
      </c>
    </row>
    <row r="110" spans="1:12" ht="47.25">
      <c r="A110" s="87" t="s">
        <v>708</v>
      </c>
      <c r="B110" s="67" t="s">
        <v>709</v>
      </c>
      <c r="C110" s="67" t="s">
        <v>698</v>
      </c>
      <c r="D110" s="56">
        <v>8148</v>
      </c>
      <c r="E110" s="56">
        <v>7906.1</v>
      </c>
      <c r="F110" s="56">
        <v>9927</v>
      </c>
      <c r="G110" s="56">
        <v>7704.3</v>
      </c>
      <c r="H110" s="43">
        <f t="shared" si="21"/>
        <v>77.609549712904197</v>
      </c>
      <c r="I110" s="43">
        <f t="shared" si="22"/>
        <v>97.447540506697365</v>
      </c>
      <c r="J110" s="43">
        <f t="shared" si="23"/>
        <v>94.554491899852721</v>
      </c>
    </row>
    <row r="111" spans="1:12" ht="31.5">
      <c r="A111" s="87" t="s">
        <v>710</v>
      </c>
      <c r="B111" s="67" t="s">
        <v>711</v>
      </c>
      <c r="C111" s="67" t="s">
        <v>548</v>
      </c>
      <c r="D111" s="56">
        <v>15562</v>
      </c>
      <c r="E111" s="56">
        <v>15562</v>
      </c>
      <c r="F111" s="56">
        <v>15390</v>
      </c>
      <c r="G111" s="56">
        <v>12846</v>
      </c>
      <c r="H111" s="43">
        <f t="shared" si="21"/>
        <v>83.469785575048732</v>
      </c>
      <c r="I111" s="43">
        <f t="shared" si="22"/>
        <v>82.547230433106293</v>
      </c>
      <c r="J111" s="43">
        <f t="shared" si="23"/>
        <v>82.547230433106293</v>
      </c>
    </row>
    <row r="112" spans="1:12" ht="39.75" customHeight="1">
      <c r="A112" s="87" t="s">
        <v>712</v>
      </c>
      <c r="B112" s="67" t="s">
        <v>713</v>
      </c>
      <c r="C112" s="67" t="s">
        <v>512</v>
      </c>
      <c r="D112" s="56">
        <v>30120</v>
      </c>
      <c r="E112" s="56">
        <v>29223</v>
      </c>
      <c r="F112" s="56">
        <v>29241</v>
      </c>
      <c r="G112" s="56">
        <v>25692</v>
      </c>
      <c r="H112" s="43">
        <f t="shared" si="21"/>
        <v>87.862932184261822</v>
      </c>
      <c r="I112" s="43">
        <f t="shared" si="22"/>
        <v>87.917051637408889</v>
      </c>
      <c r="J112" s="43">
        <f t="shared" si="23"/>
        <v>85.298804780876495</v>
      </c>
    </row>
    <row r="113" spans="1:12">
      <c r="A113" s="17" t="s">
        <v>714</v>
      </c>
      <c r="B113" s="67" t="s">
        <v>715</v>
      </c>
      <c r="C113" s="67" t="s">
        <v>698</v>
      </c>
      <c r="D113" s="56">
        <v>5512.9</v>
      </c>
      <c r="E113" s="56">
        <v>5594.3</v>
      </c>
      <c r="F113" s="56">
        <v>6743.9</v>
      </c>
      <c r="G113" s="56">
        <v>6126.6</v>
      </c>
      <c r="H113" s="43">
        <f t="shared" si="21"/>
        <v>90.846542801642968</v>
      </c>
      <c r="I113" s="43">
        <f t="shared" si="22"/>
        <v>109.51504209641958</v>
      </c>
      <c r="J113" s="43">
        <f t="shared" si="23"/>
        <v>111.13207204919374</v>
      </c>
    </row>
    <row r="114" spans="1:12">
      <c r="A114" s="17" t="s">
        <v>716</v>
      </c>
      <c r="B114" s="67" t="s">
        <v>717</v>
      </c>
      <c r="C114" s="67" t="s">
        <v>698</v>
      </c>
      <c r="D114" s="56">
        <v>245.9</v>
      </c>
      <c r="E114" s="56">
        <v>268.3</v>
      </c>
      <c r="F114" s="56">
        <v>302.7</v>
      </c>
      <c r="G114" s="56">
        <v>313.39999999999998</v>
      </c>
      <c r="H114" s="43">
        <f t="shared" si="21"/>
        <v>103.53485298975885</v>
      </c>
      <c r="I114" s="43">
        <f t="shared" si="22"/>
        <v>116.80954155795749</v>
      </c>
      <c r="J114" s="43">
        <f t="shared" si="23"/>
        <v>127.45018300122</v>
      </c>
    </row>
    <row r="115" spans="1:12" ht="31.5">
      <c r="A115" s="17" t="s">
        <v>718</v>
      </c>
      <c r="B115" s="67" t="s">
        <v>719</v>
      </c>
      <c r="C115" s="67" t="s">
        <v>698</v>
      </c>
      <c r="D115" s="56">
        <v>1375.5</v>
      </c>
      <c r="E115" s="56">
        <v>1555.8</v>
      </c>
      <c r="F115" s="56">
        <v>1782.8</v>
      </c>
      <c r="G115" s="56">
        <v>1643.3</v>
      </c>
      <c r="H115" s="43">
        <f t="shared" si="21"/>
        <v>92.175229975319724</v>
      </c>
      <c r="I115" s="43">
        <f t="shared" si="22"/>
        <v>105.62411621030981</v>
      </c>
      <c r="J115" s="43">
        <f t="shared" si="23"/>
        <v>119.46928389676481</v>
      </c>
    </row>
    <row r="116" spans="1:12" ht="63">
      <c r="A116" s="17" t="s">
        <v>720</v>
      </c>
      <c r="B116" s="88" t="s">
        <v>721</v>
      </c>
      <c r="C116" s="88" t="s">
        <v>529</v>
      </c>
      <c r="D116" s="72">
        <v>48.3</v>
      </c>
      <c r="E116" s="72">
        <v>60</v>
      </c>
      <c r="F116" s="72">
        <v>57</v>
      </c>
      <c r="G116" s="72">
        <v>60</v>
      </c>
      <c r="H116" s="43">
        <f t="shared" si="21"/>
        <v>105.26315789473684</v>
      </c>
      <c r="I116" s="43">
        <f t="shared" si="22"/>
        <v>100</v>
      </c>
      <c r="J116" s="43">
        <f t="shared" si="23"/>
        <v>124.22360248447207</v>
      </c>
      <c r="L116" s="77"/>
    </row>
    <row r="117" spans="1:12" ht="63">
      <c r="A117" s="17" t="s">
        <v>722</v>
      </c>
      <c r="B117" s="67" t="s">
        <v>723</v>
      </c>
      <c r="C117" s="67" t="s">
        <v>698</v>
      </c>
      <c r="D117" s="72">
        <v>17.2</v>
      </c>
      <c r="E117" s="72">
        <v>19</v>
      </c>
      <c r="F117" s="72">
        <v>20.6</v>
      </c>
      <c r="G117" s="72">
        <v>23.5</v>
      </c>
      <c r="H117" s="43">
        <f t="shared" si="21"/>
        <v>114.07766990291262</v>
      </c>
      <c r="I117" s="43">
        <f t="shared" si="22"/>
        <v>123.68421052631579</v>
      </c>
      <c r="J117" s="43">
        <f t="shared" si="23"/>
        <v>136.62790697674419</v>
      </c>
    </row>
    <row r="118" spans="1:12" ht="47.25">
      <c r="A118" s="17" t="s">
        <v>724</v>
      </c>
      <c r="B118" s="67" t="s">
        <v>725</v>
      </c>
      <c r="C118" s="67" t="s">
        <v>512</v>
      </c>
      <c r="D118" s="72">
        <v>6.4</v>
      </c>
      <c r="E118" s="72">
        <v>6.77</v>
      </c>
      <c r="F118" s="72">
        <v>7.1</v>
      </c>
      <c r="G118" s="72">
        <v>7.6</v>
      </c>
      <c r="H118" s="43">
        <f t="shared" si="21"/>
        <v>107.04225352112675</v>
      </c>
      <c r="I118" s="43">
        <f t="shared" si="22"/>
        <v>112.2599704579025</v>
      </c>
      <c r="J118" s="43">
        <f t="shared" si="23"/>
        <v>118.74999999999997</v>
      </c>
    </row>
    <row r="119" spans="1:12" ht="31.5">
      <c r="A119" s="17" t="s">
        <v>726</v>
      </c>
      <c r="B119" s="67" t="s">
        <v>727</v>
      </c>
      <c r="C119" s="67" t="s">
        <v>548</v>
      </c>
      <c r="D119" s="89">
        <v>6</v>
      </c>
      <c r="E119" s="89">
        <v>6</v>
      </c>
      <c r="F119" s="89">
        <v>6</v>
      </c>
      <c r="G119" s="89">
        <v>6</v>
      </c>
      <c r="H119" s="43">
        <f t="shared" si="21"/>
        <v>100</v>
      </c>
      <c r="I119" s="43">
        <f t="shared" si="22"/>
        <v>100</v>
      </c>
      <c r="J119" s="43">
        <f t="shared" si="23"/>
        <v>100</v>
      </c>
    </row>
    <row r="120" spans="1:12" ht="47.25">
      <c r="A120" s="17" t="s">
        <v>728</v>
      </c>
      <c r="B120" s="67" t="s">
        <v>729</v>
      </c>
      <c r="C120" s="67" t="s">
        <v>698</v>
      </c>
      <c r="D120" s="72">
        <v>59.3</v>
      </c>
      <c r="E120" s="72">
        <v>60.9</v>
      </c>
      <c r="F120" s="72">
        <v>68.2</v>
      </c>
      <c r="G120" s="72">
        <v>366.5</v>
      </c>
      <c r="H120" s="43">
        <f t="shared" si="21"/>
        <v>537.39002932551318</v>
      </c>
      <c r="I120" s="43">
        <f t="shared" si="22"/>
        <v>601.80623973727427</v>
      </c>
      <c r="J120" s="43">
        <f t="shared" si="23"/>
        <v>618.04384485666105</v>
      </c>
    </row>
    <row r="121" spans="1:12" ht="31.5">
      <c r="A121" s="17" t="s">
        <v>730</v>
      </c>
      <c r="B121" s="67" t="s">
        <v>731</v>
      </c>
      <c r="C121" s="67" t="s">
        <v>732</v>
      </c>
      <c r="D121" s="72">
        <v>10.199999999999999</v>
      </c>
      <c r="E121" s="72">
        <v>9.1280000000000001</v>
      </c>
      <c r="F121" s="72">
        <v>10.7</v>
      </c>
      <c r="G121" s="72">
        <v>11</v>
      </c>
      <c r="H121" s="43">
        <f t="shared" si="21"/>
        <v>102.80373831775702</v>
      </c>
      <c r="I121" s="43">
        <f t="shared" si="22"/>
        <v>120.50832602979841</v>
      </c>
      <c r="J121" s="43">
        <f t="shared" si="23"/>
        <v>107.84313725490198</v>
      </c>
    </row>
    <row r="122" spans="1:12" ht="45">
      <c r="A122" s="17">
        <v>80</v>
      </c>
      <c r="B122" s="90" t="s">
        <v>733</v>
      </c>
      <c r="C122" s="91" t="s">
        <v>734</v>
      </c>
      <c r="D122" s="76">
        <v>1344</v>
      </c>
      <c r="E122" s="76">
        <v>1365</v>
      </c>
      <c r="F122" s="76">
        <v>1391.1</v>
      </c>
      <c r="G122" s="76">
        <v>1507</v>
      </c>
      <c r="H122" s="43">
        <f t="shared" si="21"/>
        <v>108.33153619437856</v>
      </c>
      <c r="I122" s="43">
        <f t="shared" si="22"/>
        <v>110.40293040293041</v>
      </c>
      <c r="J122" s="43">
        <f t="shared" si="23"/>
        <v>112.12797619047619</v>
      </c>
    </row>
    <row r="123" spans="1:12" ht="47.25">
      <c r="A123" s="17" t="s">
        <v>735</v>
      </c>
      <c r="B123" s="67" t="s">
        <v>736</v>
      </c>
      <c r="C123" s="67" t="s">
        <v>698</v>
      </c>
      <c r="D123" s="72">
        <v>106.7</v>
      </c>
      <c r="E123" s="72">
        <v>109.4</v>
      </c>
      <c r="F123" s="72">
        <v>110.2</v>
      </c>
      <c r="G123" s="72">
        <v>111</v>
      </c>
      <c r="H123" s="43">
        <f t="shared" si="21"/>
        <v>100.72595281306715</v>
      </c>
      <c r="I123" s="43">
        <f t="shared" si="22"/>
        <v>101.46252285191954</v>
      </c>
      <c r="J123" s="43">
        <f t="shared" si="23"/>
        <v>104.02999062792877</v>
      </c>
    </row>
    <row r="124" spans="1:12" ht="78.75">
      <c r="A124" s="17" t="s">
        <v>737</v>
      </c>
      <c r="B124" s="67" t="s">
        <v>738</v>
      </c>
      <c r="C124" s="67" t="s">
        <v>698</v>
      </c>
      <c r="D124" s="72">
        <v>2372.8000000000002</v>
      </c>
      <c r="E124" s="72">
        <v>2586.6999999999998</v>
      </c>
      <c r="F124" s="72">
        <v>2965.5</v>
      </c>
      <c r="G124" s="72">
        <v>2934.7</v>
      </c>
      <c r="H124" s="43">
        <f t="shared" si="21"/>
        <v>98.961389310402964</v>
      </c>
      <c r="I124" s="43">
        <f t="shared" si="22"/>
        <v>113.45343487841653</v>
      </c>
      <c r="J124" s="43">
        <f t="shared" si="23"/>
        <v>123.6808833445718</v>
      </c>
    </row>
    <row r="125" spans="1:12" ht="15.75" customHeight="1">
      <c r="A125" s="269" t="s">
        <v>8</v>
      </c>
      <c r="B125" s="269"/>
      <c r="C125" s="269"/>
      <c r="D125" s="269"/>
      <c r="E125" s="269"/>
      <c r="F125" s="269"/>
      <c r="G125" s="269"/>
      <c r="H125" s="269"/>
      <c r="I125" s="269"/>
      <c r="J125" s="269"/>
    </row>
    <row r="126" spans="1:12" ht="45">
      <c r="A126" s="17">
        <v>83</v>
      </c>
      <c r="B126" s="92" t="s">
        <v>739</v>
      </c>
      <c r="C126" s="90" t="s">
        <v>629</v>
      </c>
      <c r="D126" s="56">
        <v>2497.5</v>
      </c>
      <c r="E126" s="56">
        <v>2906.8</v>
      </c>
      <c r="F126" s="56">
        <v>10710.7</v>
      </c>
      <c r="G126" s="56">
        <f>G127+G128+G129</f>
        <v>1926.3</v>
      </c>
      <c r="H126" s="43">
        <f t="shared" ref="H126:H131" si="24">G126/F126*100</f>
        <v>17.984818919398357</v>
      </c>
      <c r="I126" s="43">
        <f t="shared" ref="I126:I131" si="25">G126/E126*100</f>
        <v>66.268749139947701</v>
      </c>
      <c r="J126" s="43">
        <f t="shared" ref="J126:J131" si="26">G126/D126*100</f>
        <v>77.129129129129126</v>
      </c>
      <c r="L126" s="77"/>
    </row>
    <row r="127" spans="1:12" ht="30">
      <c r="A127" s="17"/>
      <c r="B127" s="92" t="s">
        <v>740</v>
      </c>
      <c r="C127" s="90" t="s">
        <v>629</v>
      </c>
      <c r="D127" s="56">
        <v>1490.9</v>
      </c>
      <c r="E127" s="56">
        <v>1525.2</v>
      </c>
      <c r="F127" s="56">
        <v>3348</v>
      </c>
      <c r="G127" s="56">
        <v>929.8</v>
      </c>
      <c r="H127" s="43">
        <f t="shared" si="24"/>
        <v>27.771804062126641</v>
      </c>
      <c r="I127" s="43">
        <f t="shared" si="25"/>
        <v>60.96249672174141</v>
      </c>
      <c r="J127" s="43">
        <f t="shared" si="26"/>
        <v>62.365014420819634</v>
      </c>
    </row>
    <row r="128" spans="1:12">
      <c r="A128" s="17"/>
      <c r="B128" s="92" t="s">
        <v>741</v>
      </c>
      <c r="C128" s="90" t="s">
        <v>629</v>
      </c>
      <c r="D128" s="56">
        <v>154.80000000000001</v>
      </c>
      <c r="E128" s="56">
        <v>1328</v>
      </c>
      <c r="F128" s="56">
        <v>7273.4</v>
      </c>
      <c r="G128" s="56">
        <v>962.7</v>
      </c>
      <c r="H128" s="43">
        <f t="shared" si="24"/>
        <v>13.235900679187177</v>
      </c>
      <c r="I128" s="43">
        <f t="shared" si="25"/>
        <v>72.492469879518069</v>
      </c>
      <c r="J128" s="43">
        <f t="shared" si="26"/>
        <v>621.89922480620157</v>
      </c>
    </row>
    <row r="129" spans="1:10">
      <c r="A129" s="17"/>
      <c r="B129" s="92" t="s">
        <v>742</v>
      </c>
      <c r="C129" s="90" t="s">
        <v>629</v>
      </c>
      <c r="D129" s="56">
        <v>850.8</v>
      </c>
      <c r="E129" s="56">
        <v>53.6</v>
      </c>
      <c r="F129" s="56">
        <v>89.3</v>
      </c>
      <c r="G129" s="56">
        <v>33.799999999999997</v>
      </c>
      <c r="H129" s="43">
        <f t="shared" si="24"/>
        <v>37.849944008958566</v>
      </c>
      <c r="I129" s="43">
        <f t="shared" si="25"/>
        <v>63.0597014925373</v>
      </c>
      <c r="J129" s="43">
        <f t="shared" si="26"/>
        <v>3.9727315467795017</v>
      </c>
    </row>
    <row r="130" spans="1:10" ht="45">
      <c r="A130" s="17" t="s">
        <v>743</v>
      </c>
      <c r="B130" s="92" t="s">
        <v>744</v>
      </c>
      <c r="C130" s="90" t="s">
        <v>745</v>
      </c>
      <c r="D130" s="56">
        <v>74.900000000000006</v>
      </c>
      <c r="E130" s="56">
        <v>128</v>
      </c>
      <c r="F130" s="56">
        <v>13.7</v>
      </c>
      <c r="G130" s="56">
        <v>87.7</v>
      </c>
      <c r="H130" s="43">
        <f t="shared" si="24"/>
        <v>640.14598540145994</v>
      </c>
      <c r="I130" s="43">
        <f t="shared" si="25"/>
        <v>68.515625</v>
      </c>
      <c r="J130" s="43">
        <f t="shared" si="26"/>
        <v>117.0894526034713</v>
      </c>
    </row>
    <row r="131" spans="1:10" ht="60">
      <c r="A131" s="17" t="s">
        <v>746</v>
      </c>
      <c r="B131" s="85" t="s">
        <v>747</v>
      </c>
      <c r="C131" s="90" t="s">
        <v>748</v>
      </c>
      <c r="D131" s="56">
        <v>14857</v>
      </c>
      <c r="E131" s="56">
        <v>27865.200000000001</v>
      </c>
      <c r="F131" s="56">
        <v>32966</v>
      </c>
      <c r="G131" s="56">
        <f>(G126-G130)/99.2*1000</f>
        <v>18534.274193548383</v>
      </c>
      <c r="H131" s="43">
        <f t="shared" si="24"/>
        <v>56.222393355421893</v>
      </c>
      <c r="I131" s="43">
        <f t="shared" si="25"/>
        <v>66.514054065818229</v>
      </c>
      <c r="J131" s="43">
        <f t="shared" si="26"/>
        <v>124.75112198659475</v>
      </c>
    </row>
    <row r="132" spans="1:10" ht="15.75" customHeight="1">
      <c r="A132" s="269" t="s">
        <v>749</v>
      </c>
      <c r="B132" s="269"/>
      <c r="C132" s="269"/>
      <c r="D132" s="269"/>
      <c r="E132" s="269"/>
      <c r="F132" s="269"/>
      <c r="G132" s="269"/>
      <c r="H132" s="269"/>
      <c r="I132" s="269"/>
      <c r="J132" s="269"/>
    </row>
    <row r="133" spans="1:10" ht="30">
      <c r="A133" s="87" t="s">
        <v>750</v>
      </c>
      <c r="B133" s="66" t="s">
        <v>751</v>
      </c>
      <c r="C133" s="86" t="s">
        <v>548</v>
      </c>
      <c r="D133" s="56">
        <v>3629</v>
      </c>
      <c r="E133" s="56">
        <v>3118</v>
      </c>
      <c r="F133" s="56">
        <v>3649</v>
      </c>
      <c r="G133" s="56">
        <v>3171</v>
      </c>
      <c r="H133" s="43">
        <f t="shared" ref="H133:H135" si="27">G133/F133*100</f>
        <v>86.900520690600175</v>
      </c>
      <c r="I133" s="43">
        <f t="shared" ref="I133:I135" si="28">G133/E133*100</f>
        <v>101.69980756895444</v>
      </c>
      <c r="J133" s="43">
        <f t="shared" ref="J133:J135" si="29">G133/D133*100</f>
        <v>87.379443372829982</v>
      </c>
    </row>
    <row r="134" spans="1:10" ht="30">
      <c r="A134" s="87" t="s">
        <v>752</v>
      </c>
      <c r="B134" s="66" t="s">
        <v>753</v>
      </c>
      <c r="C134" s="86" t="s">
        <v>551</v>
      </c>
      <c r="D134" s="56">
        <v>5821</v>
      </c>
      <c r="E134" s="56">
        <v>5016</v>
      </c>
      <c r="F134" s="56">
        <v>5846</v>
      </c>
      <c r="G134" s="56">
        <v>6221</v>
      </c>
      <c r="H134" s="43">
        <f t="shared" si="27"/>
        <v>106.41464249059185</v>
      </c>
      <c r="I134" s="43">
        <f t="shared" si="28"/>
        <v>124.02312599681021</v>
      </c>
      <c r="J134" s="43">
        <f t="shared" si="29"/>
        <v>106.87167153410067</v>
      </c>
    </row>
    <row r="135" spans="1:10" ht="105">
      <c r="A135" s="87" t="s">
        <v>754</v>
      </c>
      <c r="B135" s="66" t="s">
        <v>755</v>
      </c>
      <c r="C135" s="86" t="s">
        <v>748</v>
      </c>
      <c r="D135" s="56">
        <v>4286.3</v>
      </c>
      <c r="E135" s="56">
        <v>5105.8</v>
      </c>
      <c r="F135" s="56">
        <v>4386</v>
      </c>
      <c r="G135" s="56">
        <v>6583</v>
      </c>
      <c r="H135" s="43">
        <f t="shared" si="27"/>
        <v>150.09119927040584</v>
      </c>
      <c r="I135" s="43">
        <f t="shared" si="28"/>
        <v>128.93180304751459</v>
      </c>
      <c r="J135" s="43">
        <f t="shared" si="29"/>
        <v>153.58234374635467</v>
      </c>
    </row>
    <row r="136" spans="1:10" ht="15.75" customHeight="1">
      <c r="A136" s="269" t="s">
        <v>756</v>
      </c>
      <c r="B136" s="269"/>
      <c r="C136" s="269"/>
      <c r="D136" s="269"/>
      <c r="E136" s="269"/>
      <c r="F136" s="269"/>
      <c r="G136" s="269"/>
      <c r="H136" s="269"/>
      <c r="I136" s="269"/>
      <c r="J136" s="269"/>
    </row>
    <row r="137" spans="1:10" ht="63">
      <c r="A137" s="87" t="s">
        <v>757</v>
      </c>
      <c r="B137" s="67" t="s">
        <v>758</v>
      </c>
      <c r="C137" s="67" t="s">
        <v>529</v>
      </c>
      <c r="D137" s="47">
        <v>70</v>
      </c>
      <c r="E137" s="48">
        <v>70</v>
      </c>
      <c r="F137" s="48">
        <v>70</v>
      </c>
      <c r="G137" s="48">
        <v>70</v>
      </c>
      <c r="H137" s="43">
        <f t="shared" ref="H137:H143" si="30">G137/F137*100</f>
        <v>100</v>
      </c>
      <c r="I137" s="43">
        <f t="shared" ref="I137:I143" si="31">G137/E137*100</f>
        <v>100</v>
      </c>
      <c r="J137" s="43">
        <f t="shared" ref="J137:J143" si="32">G137/D137*100</f>
        <v>100</v>
      </c>
    </row>
    <row r="138" spans="1:10" ht="141.75">
      <c r="A138" s="87" t="s">
        <v>759</v>
      </c>
      <c r="B138" s="67" t="s">
        <v>760</v>
      </c>
      <c r="C138" s="67" t="s">
        <v>529</v>
      </c>
      <c r="D138" s="47">
        <v>40</v>
      </c>
      <c r="E138" s="48">
        <v>40</v>
      </c>
      <c r="F138" s="48">
        <v>70</v>
      </c>
      <c r="G138" s="48">
        <v>44.9</v>
      </c>
      <c r="H138" s="43">
        <f t="shared" si="30"/>
        <v>64.142857142857139</v>
      </c>
      <c r="I138" s="43">
        <f t="shared" si="31"/>
        <v>112.25</v>
      </c>
      <c r="J138" s="43">
        <f t="shared" si="32"/>
        <v>112.25</v>
      </c>
    </row>
    <row r="139" spans="1:10" ht="63">
      <c r="A139" s="87" t="s">
        <v>761</v>
      </c>
      <c r="B139" s="67" t="s">
        <v>762</v>
      </c>
      <c r="C139" s="67" t="s">
        <v>529</v>
      </c>
      <c r="D139" s="47">
        <v>0</v>
      </c>
      <c r="E139" s="48">
        <v>0</v>
      </c>
      <c r="F139" s="48">
        <v>35</v>
      </c>
      <c r="G139" s="48">
        <v>6.5</v>
      </c>
      <c r="H139" s="43">
        <f t="shared" si="30"/>
        <v>18.571428571428573</v>
      </c>
      <c r="I139" s="43" t="e">
        <f t="shared" si="31"/>
        <v>#DIV/0!</v>
      </c>
      <c r="J139" s="43" t="e">
        <f t="shared" si="32"/>
        <v>#DIV/0!</v>
      </c>
    </row>
    <row r="140" spans="1:10" ht="126">
      <c r="A140" s="87" t="s">
        <v>763</v>
      </c>
      <c r="B140" s="67" t="s">
        <v>764</v>
      </c>
      <c r="C140" s="67" t="s">
        <v>548</v>
      </c>
      <c r="D140" s="47">
        <v>4</v>
      </c>
      <c r="E140" s="48">
        <v>3</v>
      </c>
      <c r="F140" s="48">
        <v>2</v>
      </c>
      <c r="G140" s="48">
        <v>2</v>
      </c>
      <c r="H140" s="43">
        <f t="shared" si="30"/>
        <v>100</v>
      </c>
      <c r="I140" s="43">
        <f t="shared" si="31"/>
        <v>66.666666666666657</v>
      </c>
      <c r="J140" s="43">
        <f t="shared" si="32"/>
        <v>50</v>
      </c>
    </row>
    <row r="141" spans="1:10" ht="78.75">
      <c r="A141" s="87" t="s">
        <v>765</v>
      </c>
      <c r="B141" s="67" t="s">
        <v>766</v>
      </c>
      <c r="C141" s="67" t="s">
        <v>767</v>
      </c>
      <c r="D141" s="47">
        <v>30</v>
      </c>
      <c r="E141" s="48">
        <v>15</v>
      </c>
      <c r="F141" s="48">
        <v>15</v>
      </c>
      <c r="G141" s="48">
        <v>15</v>
      </c>
      <c r="H141" s="43">
        <f t="shared" si="30"/>
        <v>100</v>
      </c>
      <c r="I141" s="43">
        <f t="shared" si="31"/>
        <v>100</v>
      </c>
      <c r="J141" s="43">
        <f t="shared" si="32"/>
        <v>50</v>
      </c>
    </row>
    <row r="142" spans="1:10" ht="78.75">
      <c r="A142" s="87" t="s">
        <v>768</v>
      </c>
      <c r="B142" s="67" t="s">
        <v>769</v>
      </c>
      <c r="C142" s="67" t="s">
        <v>548</v>
      </c>
      <c r="D142" s="47">
        <v>1</v>
      </c>
      <c r="E142" s="48">
        <v>1</v>
      </c>
      <c r="F142" s="48">
        <v>1</v>
      </c>
      <c r="G142" s="48">
        <v>1</v>
      </c>
      <c r="H142" s="43">
        <f t="shared" si="30"/>
        <v>100</v>
      </c>
      <c r="I142" s="43">
        <f t="shared" si="31"/>
        <v>100</v>
      </c>
      <c r="J142" s="43">
        <f t="shared" si="32"/>
        <v>100</v>
      </c>
    </row>
    <row r="143" spans="1:10" ht="78.75">
      <c r="A143" s="87" t="s">
        <v>770</v>
      </c>
      <c r="B143" s="67" t="s">
        <v>771</v>
      </c>
      <c r="C143" s="67" t="s">
        <v>548</v>
      </c>
      <c r="D143" s="47">
        <v>0</v>
      </c>
      <c r="E143" s="48">
        <v>0</v>
      </c>
      <c r="F143" s="48">
        <v>3</v>
      </c>
      <c r="G143" s="48">
        <v>2</v>
      </c>
      <c r="H143" s="43">
        <f t="shared" si="30"/>
        <v>66.666666666666657</v>
      </c>
      <c r="I143" s="43" t="e">
        <f t="shared" si="31"/>
        <v>#DIV/0!</v>
      </c>
      <c r="J143" s="43" t="e">
        <f t="shared" si="32"/>
        <v>#DIV/0!</v>
      </c>
    </row>
    <row r="144" spans="1:10" ht="15.75" customHeight="1">
      <c r="A144" s="262" t="s">
        <v>772</v>
      </c>
      <c r="B144" s="263"/>
      <c r="C144" s="263"/>
      <c r="D144" s="263"/>
      <c r="E144" s="263"/>
      <c r="F144" s="263"/>
      <c r="G144" s="263"/>
      <c r="H144" s="263"/>
      <c r="I144" s="263"/>
      <c r="J144" s="264"/>
    </row>
    <row r="145" spans="1:12" ht="30">
      <c r="A145" s="87" t="s">
        <v>773</v>
      </c>
      <c r="B145" s="66" t="s">
        <v>774</v>
      </c>
      <c r="C145" s="66" t="s">
        <v>775</v>
      </c>
      <c r="D145" s="72">
        <v>2.2000000000000002</v>
      </c>
      <c r="E145" s="72">
        <v>2.2000000000000002</v>
      </c>
      <c r="F145" s="72">
        <v>2.2999999999999998</v>
      </c>
      <c r="G145" s="72">
        <v>2.2000000000000002</v>
      </c>
      <c r="H145" s="43">
        <f t="shared" ref="H145:H154" si="33">G145/F145*100</f>
        <v>95.652173913043498</v>
      </c>
      <c r="I145" s="43">
        <f t="shared" ref="I145:I154" si="34">G145/E145*100</f>
        <v>100</v>
      </c>
      <c r="J145" s="43">
        <f t="shared" ref="J145:J154" si="35">G145/D145*100</f>
        <v>100</v>
      </c>
    </row>
    <row r="146" spans="1:12" ht="30">
      <c r="A146" s="87" t="s">
        <v>776</v>
      </c>
      <c r="B146" s="66" t="s">
        <v>777</v>
      </c>
      <c r="C146" s="66" t="s">
        <v>686</v>
      </c>
      <c r="D146" s="76">
        <v>39035</v>
      </c>
      <c r="E146" s="76">
        <v>36628</v>
      </c>
      <c r="F146" s="76">
        <v>44440</v>
      </c>
      <c r="G146" s="76">
        <v>48015</v>
      </c>
      <c r="H146" s="43">
        <f t="shared" si="33"/>
        <v>108.04455445544554</v>
      </c>
      <c r="I146" s="43">
        <f t="shared" si="34"/>
        <v>131.08823850606092</v>
      </c>
      <c r="J146" s="43">
        <f t="shared" si="35"/>
        <v>123.00499551684385</v>
      </c>
    </row>
    <row r="147" spans="1:12" ht="45">
      <c r="A147" s="87" t="s">
        <v>778</v>
      </c>
      <c r="B147" s="66" t="s">
        <v>779</v>
      </c>
      <c r="C147" s="66" t="s">
        <v>629</v>
      </c>
      <c r="D147" s="72">
        <v>5921.7</v>
      </c>
      <c r="E147" s="72">
        <v>6943.9</v>
      </c>
      <c r="F147" s="72">
        <v>6729.1</v>
      </c>
      <c r="G147" s="72">
        <v>5764.6</v>
      </c>
      <c r="H147" s="43">
        <f t="shared" si="33"/>
        <v>85.666731063589481</v>
      </c>
      <c r="I147" s="43">
        <f t="shared" si="34"/>
        <v>83.016748513083442</v>
      </c>
      <c r="J147" s="43">
        <f t="shared" si="35"/>
        <v>97.34704561190199</v>
      </c>
    </row>
    <row r="148" spans="1:12">
      <c r="A148" s="66"/>
      <c r="B148" s="66" t="s">
        <v>780</v>
      </c>
      <c r="C148" s="93"/>
      <c r="D148" s="94"/>
      <c r="E148" s="72"/>
      <c r="F148" s="72"/>
      <c r="G148" s="72"/>
      <c r="H148" s="43">
        <f>G148/F149*100</f>
        <v>0</v>
      </c>
      <c r="I148" s="43" t="e">
        <f t="shared" si="34"/>
        <v>#DIV/0!</v>
      </c>
      <c r="J148" s="43" t="e">
        <f t="shared" si="35"/>
        <v>#DIV/0!</v>
      </c>
    </row>
    <row r="149" spans="1:12">
      <c r="A149" s="66" t="s">
        <v>781</v>
      </c>
      <c r="B149" s="66" t="s">
        <v>782</v>
      </c>
      <c r="C149" s="66" t="s">
        <v>629</v>
      </c>
      <c r="D149" s="72">
        <v>2017.4</v>
      </c>
      <c r="E149" s="72">
        <v>1781.4</v>
      </c>
      <c r="F149" s="72">
        <v>2203</v>
      </c>
      <c r="G149" s="72">
        <v>1880.5</v>
      </c>
      <c r="H149" s="43">
        <f>G149/F150*100</f>
        <v>3761</v>
      </c>
      <c r="I149" s="43">
        <f t="shared" si="34"/>
        <v>105.5630403053778</v>
      </c>
      <c r="J149" s="43">
        <f t="shared" si="35"/>
        <v>93.214037870526411</v>
      </c>
    </row>
    <row r="150" spans="1:12">
      <c r="A150" s="66" t="s">
        <v>783</v>
      </c>
      <c r="B150" s="66" t="s">
        <v>784</v>
      </c>
      <c r="C150" s="66" t="s">
        <v>686</v>
      </c>
      <c r="D150" s="72">
        <v>50</v>
      </c>
      <c r="E150" s="72">
        <v>34</v>
      </c>
      <c r="F150" s="72">
        <v>50</v>
      </c>
      <c r="G150" s="72">
        <v>38.6</v>
      </c>
      <c r="H150" s="43">
        <f>G150/F151*100</f>
        <v>14.139194139194139</v>
      </c>
      <c r="I150" s="43">
        <f t="shared" si="34"/>
        <v>113.52941176470588</v>
      </c>
      <c r="J150" s="43">
        <f t="shared" si="35"/>
        <v>77.2</v>
      </c>
    </row>
    <row r="151" spans="1:12" ht="30">
      <c r="A151" s="66" t="s">
        <v>785</v>
      </c>
      <c r="B151" s="66" t="s">
        <v>786</v>
      </c>
      <c r="C151" s="66" t="s">
        <v>629</v>
      </c>
      <c r="D151" s="72">
        <v>249.7</v>
      </c>
      <c r="E151" s="72">
        <v>269.60000000000002</v>
      </c>
      <c r="F151" s="72">
        <v>273</v>
      </c>
      <c r="G151" s="72">
        <v>299.2</v>
      </c>
      <c r="H151" s="43">
        <f t="shared" si="33"/>
        <v>109.59706959706959</v>
      </c>
      <c r="I151" s="43">
        <f t="shared" si="34"/>
        <v>110.97922848664687</v>
      </c>
      <c r="J151" s="43">
        <f t="shared" si="35"/>
        <v>119.8237885462555</v>
      </c>
    </row>
    <row r="152" spans="1:12" ht="30">
      <c r="A152" s="66" t="s">
        <v>787</v>
      </c>
      <c r="B152" s="66" t="s">
        <v>788</v>
      </c>
      <c r="C152" s="66" t="s">
        <v>629</v>
      </c>
      <c r="D152" s="72">
        <v>52.1</v>
      </c>
      <c r="E152" s="72">
        <v>45.4</v>
      </c>
      <c r="F152" s="72">
        <v>59.3</v>
      </c>
      <c r="G152" s="72">
        <v>72.2</v>
      </c>
      <c r="H152" s="43">
        <f t="shared" si="33"/>
        <v>121.75379426644184</v>
      </c>
      <c r="I152" s="43">
        <f t="shared" si="34"/>
        <v>159.0308370044053</v>
      </c>
      <c r="J152" s="43">
        <f t="shared" si="35"/>
        <v>138.57965451055662</v>
      </c>
    </row>
    <row r="153" spans="1:12" ht="45">
      <c r="A153" s="66" t="s">
        <v>789</v>
      </c>
      <c r="B153" s="66" t="s">
        <v>790</v>
      </c>
      <c r="C153" s="66" t="s">
        <v>629</v>
      </c>
      <c r="D153" s="72">
        <v>25.9</v>
      </c>
      <c r="E153" s="72">
        <v>15.6</v>
      </c>
      <c r="F153" s="72">
        <v>29.5</v>
      </c>
      <c r="G153" s="72">
        <v>27.9</v>
      </c>
      <c r="H153" s="43">
        <f t="shared" si="33"/>
        <v>94.576271186440678</v>
      </c>
      <c r="I153" s="43">
        <f t="shared" si="34"/>
        <v>178.84615384615384</v>
      </c>
      <c r="J153" s="43">
        <f t="shared" si="35"/>
        <v>107.72200772200773</v>
      </c>
    </row>
    <row r="154" spans="1:12" ht="45">
      <c r="A154" s="66" t="s">
        <v>791</v>
      </c>
      <c r="B154" s="66" t="s">
        <v>792</v>
      </c>
      <c r="C154" s="66" t="s">
        <v>529</v>
      </c>
      <c r="D154" s="72">
        <v>50</v>
      </c>
      <c r="E154" s="72">
        <v>34</v>
      </c>
      <c r="F154" s="72">
        <v>50</v>
      </c>
      <c r="G154" s="72">
        <v>38.6</v>
      </c>
      <c r="H154" s="43">
        <f t="shared" si="33"/>
        <v>77.2</v>
      </c>
      <c r="I154" s="43">
        <f t="shared" si="34"/>
        <v>113.52941176470588</v>
      </c>
      <c r="J154" s="43">
        <f t="shared" si="35"/>
        <v>77.2</v>
      </c>
    </row>
    <row r="155" spans="1:12">
      <c r="A155" s="262" t="s">
        <v>793</v>
      </c>
      <c r="B155" s="263"/>
      <c r="C155" s="263"/>
      <c r="D155" s="263"/>
      <c r="E155" s="263"/>
      <c r="F155" s="263"/>
      <c r="G155" s="263"/>
      <c r="H155" s="263"/>
      <c r="I155" s="263"/>
      <c r="J155" s="264"/>
    </row>
    <row r="156" spans="1:12" ht="75">
      <c r="A156" s="66" t="s">
        <v>794</v>
      </c>
      <c r="B156" s="66" t="s">
        <v>795</v>
      </c>
      <c r="C156" s="86" t="s">
        <v>629</v>
      </c>
      <c r="D156" s="72">
        <v>21.5</v>
      </c>
      <c r="E156" s="72">
        <v>0</v>
      </c>
      <c r="F156" s="72">
        <v>24.8</v>
      </c>
      <c r="G156" s="72">
        <v>17.600000000000001</v>
      </c>
      <c r="H156" s="43">
        <f t="shared" ref="H156:H158" si="36">G156/F156*100</f>
        <v>70.967741935483872</v>
      </c>
      <c r="I156" s="43" t="e">
        <f t="shared" ref="I156:I158" si="37">G156/E156*100</f>
        <v>#DIV/0!</v>
      </c>
      <c r="J156" s="43">
        <f t="shared" ref="J156:J158" si="38">G156/D156*100</f>
        <v>81.860465116279073</v>
      </c>
    </row>
    <row r="157" spans="1:12" ht="75">
      <c r="A157" s="66" t="s">
        <v>796</v>
      </c>
      <c r="B157" s="66" t="s">
        <v>797</v>
      </c>
      <c r="C157" s="86" t="s">
        <v>548</v>
      </c>
      <c r="D157" s="76">
        <v>5232</v>
      </c>
      <c r="E157" s="76">
        <v>6558</v>
      </c>
      <c r="F157" s="76">
        <v>7168</v>
      </c>
      <c r="G157" s="76">
        <v>7454</v>
      </c>
      <c r="H157" s="43">
        <f t="shared" si="36"/>
        <v>103.98995535714286</v>
      </c>
      <c r="I157" s="43">
        <f t="shared" si="37"/>
        <v>113.66270204330588</v>
      </c>
      <c r="J157" s="43">
        <f t="shared" si="38"/>
        <v>142.46941896024467</v>
      </c>
      <c r="K157" s="77"/>
      <c r="L157" s="77"/>
    </row>
    <row r="158" spans="1:12" ht="75">
      <c r="A158" s="66" t="s">
        <v>798</v>
      </c>
      <c r="B158" s="66" t="s">
        <v>799</v>
      </c>
      <c r="C158" s="86" t="s">
        <v>529</v>
      </c>
      <c r="D158" s="72">
        <v>10.1</v>
      </c>
      <c r="E158" s="72">
        <v>16.2</v>
      </c>
      <c r="F158" s="72">
        <v>16.3</v>
      </c>
      <c r="G158" s="72">
        <v>18.899999999999999</v>
      </c>
      <c r="H158" s="43">
        <f t="shared" si="36"/>
        <v>115.95092024539878</v>
      </c>
      <c r="I158" s="43">
        <f t="shared" si="37"/>
        <v>116.66666666666667</v>
      </c>
      <c r="J158" s="43">
        <f t="shared" si="38"/>
        <v>187.12871287128712</v>
      </c>
      <c r="K158" s="77"/>
    </row>
    <row r="160" spans="1:12" ht="53.25" customHeight="1">
      <c r="A160" s="265" t="s">
        <v>800</v>
      </c>
      <c r="B160" s="265"/>
      <c r="C160" s="265"/>
      <c r="D160" s="265"/>
      <c r="E160" s="265"/>
      <c r="F160" s="265"/>
      <c r="G160" s="265"/>
      <c r="H160" s="265"/>
      <c r="I160" s="265"/>
      <c r="J160" s="265"/>
    </row>
    <row r="162" spans="2:7">
      <c r="B162" s="33" t="s">
        <v>494</v>
      </c>
    </row>
    <row r="163" spans="2:7">
      <c r="B163" s="33" t="s">
        <v>495</v>
      </c>
      <c r="G163" s="34" t="s">
        <v>496</v>
      </c>
    </row>
  </sheetData>
  <mergeCells count="36">
    <mergeCell ref="A39:A41"/>
    <mergeCell ref="A3:J3"/>
    <mergeCell ref="A5:A6"/>
    <mergeCell ref="B5:B6"/>
    <mergeCell ref="C5:C6"/>
    <mergeCell ref="D5:D6"/>
    <mergeCell ref="E5:E6"/>
    <mergeCell ref="F5:G5"/>
    <mergeCell ref="H5:H6"/>
    <mergeCell ref="I5:I6"/>
    <mergeCell ref="J5:J6"/>
    <mergeCell ref="A8:J8"/>
    <mergeCell ref="A16:A22"/>
    <mergeCell ref="A25:J25"/>
    <mergeCell ref="A26:J26"/>
    <mergeCell ref="A38:J38"/>
    <mergeCell ref="A103:A104"/>
    <mergeCell ref="A43:A47"/>
    <mergeCell ref="A49:J49"/>
    <mergeCell ref="A52:J52"/>
    <mergeCell ref="A53:A56"/>
    <mergeCell ref="A58:J58"/>
    <mergeCell ref="A68:J68"/>
    <mergeCell ref="A77:A78"/>
    <mergeCell ref="A83:A84"/>
    <mergeCell ref="A85:A88"/>
    <mergeCell ref="A94:J94"/>
    <mergeCell ref="A101:J101"/>
    <mergeCell ref="A155:J155"/>
    <mergeCell ref="A160:J160"/>
    <mergeCell ref="A105:A106"/>
    <mergeCell ref="A108:A109"/>
    <mergeCell ref="A125:J125"/>
    <mergeCell ref="A132:J132"/>
    <mergeCell ref="A136:J136"/>
    <mergeCell ref="A144:J144"/>
  </mergeCells>
  <phoneticPr fontId="12" type="noConversion"/>
  <pageMargins left="0.74803149606299213" right="0.15748031496062992" top="0.59055118110236227" bottom="0.39370078740157483" header="0.51181102362204722" footer="0.31496062992125984"/>
  <pageSetup paperSize="9"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форма 1</vt:lpstr>
      <vt:lpstr>форма 2</vt:lpstr>
      <vt:lpstr>форма 3</vt:lpstr>
      <vt:lpstr>'форма 1'!_GoBack</vt:lpstr>
      <vt:lpstr>'форма 1'!Область_печати</vt:lpstr>
    </vt:vector>
  </TitlesOfParts>
  <Company>MoBIL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dc:creator>
  <cp:lastModifiedBy>Aleksandrova</cp:lastModifiedBy>
  <cp:lastPrinted>2015-03-18T09:02:14Z</cp:lastPrinted>
  <dcterms:created xsi:type="dcterms:W3CDTF">2013-08-23T04:49:26Z</dcterms:created>
  <dcterms:modified xsi:type="dcterms:W3CDTF">2015-03-18T09:02:29Z</dcterms:modified>
</cp:coreProperties>
</file>